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ouhrn exportu" sheetId="1" r:id="rId4"/>
    <sheet name="Stavba" sheetId="2" r:id="rId5"/>
    <sheet name="Rozpočet Pol" sheetId="3" r:id="rId6"/>
  </sheets>
</workbook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11"/>
            <color indexed="8"/>
            <rFont val="Helvetica Neue"/>
          </rPr>
          <t>Radim Štěpánek:
Název</t>
        </r>
      </text>
    </comment>
    <comment ref="I11" authorId="0">
      <text>
        <r>
          <rPr>
            <sz val="11"/>
            <color indexed="8"/>
            <rFont val="Helvetica Neue"/>
          </rPr>
          <t>Radim Štěpánek:
IČO</t>
        </r>
      </text>
    </comment>
    <comment ref="D12" authorId="0">
      <text>
        <r>
          <rPr>
            <sz val="11"/>
            <color indexed="8"/>
            <rFont val="Helvetica Neue"/>
          </rPr>
          <t>Radim Štěpánek:
Ulice</t>
        </r>
      </text>
    </comment>
    <comment ref="I12" authorId="0">
      <text>
        <r>
          <rPr>
            <sz val="11"/>
            <color indexed="8"/>
            <rFont val="Helvetica Neue"/>
          </rPr>
          <t>Radim Štěpánek:
DIČ</t>
        </r>
      </text>
    </comment>
    <comment ref="C13" authorId="0">
      <text>
        <r>
          <rPr>
            <sz val="11"/>
            <color indexed="8"/>
            <rFont val="Helvetica Neue"/>
          </rPr>
          <t>Radim Štěpánek:
PSČ</t>
        </r>
      </text>
    </comment>
    <comment ref="D13" authorId="0">
      <text>
        <r>
          <rPr>
            <sz val="11"/>
            <color indexed="8"/>
            <rFont val="Helvetica Neue"/>
          </rPr>
          <t>Radim Štěpánek:
Ulice</t>
        </r>
      </text>
    </comment>
  </commentList>
</comments>
</file>

<file path=xl/sharedStrings.xml><?xml version="1.0" encoding="utf-8"?>
<sst xmlns="http://schemas.openxmlformats.org/spreadsheetml/2006/main" uniqueCount="181">
  <si>
    <t>Tento dokument byl exportován z Numbers. Všechny tabulky byly převedeny do pracovních listů Excel. Všechny ostatní objekty ze všech listů Numbers byly umístěny na samostatné pracovní listy. Je možné, že výpočty vzorců budou v aplikaci Excel odlišné.</t>
  </si>
  <si>
    <t>Název listu Numbers</t>
  </si>
  <si>
    <t>Název tabulky Numbers</t>
  </si>
  <si>
    <t>Název pracovního listu Excel</t>
  </si>
  <si>
    <t>Stavba</t>
  </si>
  <si>
    <t>Tabulka 1</t>
  </si>
  <si>
    <r>
      <rPr>
        <u val="single"/>
        <sz val="12"/>
        <color indexed="13"/>
        <rFont val="Arial CE"/>
      </rPr>
      <t>Stavba</t>
    </r>
  </si>
  <si>
    <t>Rozpočet Pol</t>
  </si>
  <si>
    <r>
      <rPr>
        <u val="single"/>
        <sz val="12"/>
        <color indexed="13"/>
        <rFont val="Arial CE"/>
      </rPr>
      <t>Rozpočet Pol</t>
    </r>
  </si>
  <si>
    <t>#RTSROZP#</t>
  </si>
  <si>
    <t>Položkový rozpočet - Krycí list</t>
  </si>
  <si>
    <t>Zakázka:</t>
  </si>
  <si>
    <t xml:space="preserve"> Komunikace Komárov - Záskalská</t>
  </si>
  <si>
    <t>Objekt:</t>
  </si>
  <si>
    <t>Rozpočet:</t>
  </si>
  <si>
    <t>Objednatel:</t>
  </si>
  <si>
    <t>Městys Komárov</t>
  </si>
  <si>
    <t>IČ:</t>
  </si>
  <si>
    <t>DIČ:</t>
  </si>
  <si>
    <t>Projektant:</t>
  </si>
  <si>
    <t>Zhotovitel:</t>
  </si>
  <si>
    <t>Vypracoval:</t>
  </si>
  <si>
    <t>Jan Vlček</t>
  </si>
  <si>
    <t>Rozpis ceny</t>
  </si>
  <si>
    <t>Celkem</t>
  </si>
  <si>
    <t>HSV</t>
  </si>
  <si>
    <t>PSV</t>
  </si>
  <si>
    <t>MON</t>
  </si>
  <si>
    <t>VN</t>
  </si>
  <si>
    <t>Vedlejší náklady</t>
  </si>
  <si>
    <t>ON</t>
  </si>
  <si>
    <t>Ostatní náklady</t>
  </si>
  <si>
    <t>Rekapitulace daní</t>
  </si>
  <si>
    <t>Základ pro sníženou DPH</t>
  </si>
  <si>
    <t>%</t>
  </si>
  <si>
    <r>
      <rPr>
        <sz val="10"/>
        <color indexed="8"/>
        <rFont val="Arial CE"/>
      </rPr>
      <t>CZK</t>
    </r>
  </si>
  <si>
    <t xml:space="preserve">Snížená DPH </t>
  </si>
  <si>
    <t>Základ pro základní DPH</t>
  </si>
  <si>
    <t xml:space="preserve">Základní DPH </t>
  </si>
  <si>
    <t>Zaokrouhlení</t>
  </si>
  <si>
    <t>Cena celkem bez DPH</t>
  </si>
  <si>
    <t>Cena celkem s DPH</t>
  </si>
  <si>
    <t>CZK</t>
  </si>
  <si>
    <t>v</t>
  </si>
  <si>
    <t>Hořovicích</t>
  </si>
  <si>
    <t>Za zhotovitele</t>
  </si>
  <si>
    <t>Za objednatele</t>
  </si>
  <si>
    <t>Rekapitulace dílčích částí</t>
  </si>
  <si>
    <t>#CASTI&gt;&gt;</t>
  </si>
  <si>
    <t>Číslo</t>
  </si>
  <si>
    <t>Název</t>
  </si>
  <si>
    <r>
      <rPr>
        <sz val="7"/>
        <color indexed="8"/>
        <rFont val="Arial CE"/>
      </rPr>
      <t>Základ pro sníženou DPH</t>
    </r>
  </si>
  <si>
    <r>
      <rPr>
        <sz val="7"/>
        <color indexed="8"/>
        <rFont val="Arial CE"/>
      </rPr>
      <t>Základ pro základní DPH</t>
    </r>
  </si>
  <si>
    <t>DPH celkem</t>
  </si>
  <si>
    <t>Cena celkem</t>
  </si>
  <si>
    <t>Rozpočet</t>
  </si>
  <si>
    <t>Celkem za stavbu</t>
  </si>
  <si>
    <t>Rekapitulace dílů</t>
  </si>
  <si>
    <t>Typ dílu</t>
  </si>
  <si>
    <t>1</t>
  </si>
  <si>
    <t>Zemní práce</t>
  </si>
  <si>
    <t>3</t>
  </si>
  <si>
    <t>Svislé a kompletní konstrukce</t>
  </si>
  <si>
    <t>5</t>
  </si>
  <si>
    <t>Komunikace</t>
  </si>
  <si>
    <t>91</t>
  </si>
  <si>
    <t>Doplňující práce na komunikaci</t>
  </si>
  <si>
    <t>97</t>
  </si>
  <si>
    <t>Prorážení otvorů</t>
  </si>
  <si>
    <t>99</t>
  </si>
  <si>
    <t>Staveništní přesun hmot</t>
  </si>
  <si>
    <t xml:space="preserve">Položkový rozpočet </t>
  </si>
  <si>
    <t>#TypZaznamu#</t>
  </si>
  <si>
    <t>S:</t>
  </si>
  <si>
    <t>STA</t>
  </si>
  <si>
    <t>O:</t>
  </si>
  <si>
    <t>OBJ</t>
  </si>
  <si>
    <t>R: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</si>
  <si>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</si>
  <si>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</si>
  <si>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</si>
  <si>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</si>
  <si>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</si>
  <si>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</si>
  <si>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</si>
  <si>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</si>
  <si>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</si>
  <si>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</t>
  </si>
  <si>
    <t>Dodávka celk.</t>
  </si>
  <si>
    <t>Montáž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</si>
  <si>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</si>
  <si>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</si>
  <si>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</si>
  <si>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</si>
  <si>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</si>
  <si>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</si>
  <si>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</si>
  <si>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</si>
  <si>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</si>
  <si>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</si>
  <si>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</si>
  <si>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</si>
  <si>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</si>
  <si>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113151215R00</t>
  </si>
  <si>
    <t>Fréz.živič krytu nad 500 m2, bez překážek, tl.6 cm</t>
  </si>
  <si>
    <t>m2</t>
  </si>
  <si>
    <t>POL1_0</t>
  </si>
  <si>
    <t>Vlastní pol 01</t>
  </si>
  <si>
    <t>vyčištění příkopu silničního, do 0,1 m3/m</t>
  </si>
  <si>
    <t>m</t>
  </si>
  <si>
    <t>162701105R00</t>
  </si>
  <si>
    <t>Vodorovné přemístění výkopku z hor.1-4 do 10000 m</t>
  </si>
  <si>
    <t>t</t>
  </si>
  <si>
    <t>Odvoz vybouraných hmot na skládku : příkopové pročištění, viz demontážní hmotnost = 276,4</t>
  </si>
  <si>
    <t>POP</t>
  </si>
  <si>
    <r>
      <rPr>
        <sz val="8"/>
        <color indexed="9"/>
        <rFont val="Arial CE"/>
      </rPr>
      <t>Odvoz vybouraných hmot na skládku : příkopové pročištění, viz demontážní hmotnost = 276,4</t>
    </r>
  </si>
  <si>
    <t>171201201R00</t>
  </si>
  <si>
    <t>Uložení sypaniny na skl.-sypanina na výšku přes 2m</t>
  </si>
  <si>
    <t>199000002R00</t>
  </si>
  <si>
    <t>Poplatek za skládku horniny 1- 4</t>
  </si>
  <si>
    <t>čištění krajinic od nánosu</t>
  </si>
  <si>
    <t>348171211R00</t>
  </si>
  <si>
    <t>Osazení oc.zábradlí na zdech a valech do 100 kg/m</t>
  </si>
  <si>
    <t>zábradlí na propustu : 2*5,5 m = 11,0 m</t>
  </si>
  <si>
    <r>
      <rPr>
        <sz val="8"/>
        <color indexed="9"/>
        <rFont val="Arial CE"/>
      </rPr>
      <t>zábradlí na propustu : 2*5,5 m = 11,0 m</t>
    </r>
  </si>
  <si>
    <t>SPEC. 02</t>
  </si>
  <si>
    <t>dodání zábradlí ocelového výšky 1100 mm</t>
  </si>
  <si>
    <t>kpl</t>
  </si>
  <si>
    <t>2*5,5 m dvojtrubkové, výška 1100 mm , 2" pozink</t>
  </si>
  <si>
    <r>
      <rPr>
        <sz val="8"/>
        <color indexed="9"/>
        <rFont val="Arial CE"/>
      </rPr>
      <t>2*5,5 m dvojtrubkové, výška 1100 mm , 2" pozink</t>
    </r>
  </si>
  <si>
    <t>573211111R00</t>
  </si>
  <si>
    <t>Postřik živičný spojovací z asfaltu 0,5-0,7 kg/m2</t>
  </si>
  <si>
    <t>577142112RT2</t>
  </si>
  <si>
    <t>Beton asfaltový ACO 11+, ACO 16+, nad 3 m, tl.5 cm, plochy 201-1000 m2</t>
  </si>
  <si>
    <t>572753111R00</t>
  </si>
  <si>
    <t>Vyrovnání povrchu krytů asfaltovým betonem</t>
  </si>
  <si>
    <t>915711111R00</t>
  </si>
  <si>
    <t>Vodorovné značení dělicích čar 12 cm střík.barvou</t>
  </si>
  <si>
    <t>919794441R00</t>
  </si>
  <si>
    <t>Úprava ploch kolem hydrantů v živ.krytech do 2 m2</t>
  </si>
  <si>
    <t>kus</t>
  </si>
  <si>
    <t>919735112R00</t>
  </si>
  <si>
    <t>Řezání stávajícího živičného krytu tl. 5 - 10 cm</t>
  </si>
  <si>
    <t>915791111R00</t>
  </si>
  <si>
    <t>Předznačení pro značení dělicí čáry,vodicí proužky</t>
  </si>
  <si>
    <t>917862111RT7</t>
  </si>
  <si>
    <t>Osazení stojat. obrub.bet. s opěrou,lože z C 12/15, včetně obrubníku ABO 2 - 15 100/15/25</t>
  </si>
  <si>
    <t>189+139 m = 328 m</t>
  </si>
  <si>
    <r>
      <rPr>
        <sz val="8"/>
        <color indexed="9"/>
        <rFont val="Arial CE"/>
      </rPr>
      <t>189+139 m = 328 m</t>
    </r>
  </si>
  <si>
    <t>919411121R00</t>
  </si>
  <si>
    <t>Čelo propustku z bet.prostého z trub DN 60-80 cm</t>
  </si>
  <si>
    <t xml:space="preserve">  oprava stáv. propustku - 2x čelo</t>
  </si>
  <si>
    <r>
      <rPr>
        <sz val="8"/>
        <color indexed="9"/>
        <rFont val="Arial CE"/>
      </rPr>
      <t xml:space="preserve">  oprava stáv. propustku - 2x čelo</t>
    </r>
  </si>
  <si>
    <t>919521111R00</t>
  </si>
  <si>
    <t>Zřízení propustku z trub betonových/ŽB DN 80 cm</t>
  </si>
  <si>
    <t>vč. dodávky trub TBH</t>
  </si>
  <si>
    <r>
      <rPr>
        <sz val="8"/>
        <color indexed="9"/>
        <rFont val="Arial CE"/>
      </rPr>
      <t>vč. dodávky trub TBH</t>
    </r>
  </si>
  <si>
    <t>919731121R00</t>
  </si>
  <si>
    <t>Zarovnání styčné plochy živičné tl. do 5 cm</t>
  </si>
  <si>
    <t>2*7,0 m komunikace na začátku a na konci úpravy = 14 m</t>
  </si>
  <si>
    <r>
      <rPr>
        <sz val="8"/>
        <color indexed="9"/>
        <rFont val="Arial CE"/>
      </rPr>
      <t>2*7,0 m komunikace na začátku a na konci úpravy = 14 m</t>
    </r>
  </si>
  <si>
    <t>979082213R00</t>
  </si>
  <si>
    <t>Vodorovná doprava suti po suchu do 1 km</t>
  </si>
  <si>
    <t>Odfrézovaný materiál : viz demontážní hmotnost =</t>
  </si>
  <si>
    <r>
      <rPr>
        <sz val="8"/>
        <color indexed="9"/>
        <rFont val="Arial CE"/>
      </rPr>
      <t>Odfrézovaný materiál : viz demontážní hmotnost =</t>
    </r>
  </si>
  <si>
    <t>979082219R00</t>
  </si>
  <si>
    <t>Příplatek za dopravu suti po suchu za další 1 km</t>
  </si>
  <si>
    <t>do 10 km = + 9x300,828 = 2707,452</t>
  </si>
  <si>
    <r>
      <rPr>
        <sz val="8"/>
        <color indexed="9"/>
        <rFont val="Arial CE"/>
      </rPr>
      <t>do 10 km = + 9x300,828 = 2707,452</t>
    </r>
  </si>
  <si>
    <t>Vlastní pol 10</t>
  </si>
  <si>
    <t>Skládkovné za suť</t>
  </si>
  <si>
    <t>998225111R00</t>
  </si>
  <si>
    <t>Přesun hmot, pozemní komunikace, kryt živičný</t>
  </si>
  <si>
    <t>GZS 3,25%</t>
  </si>
  <si>
    <t>-</t>
  </si>
  <si>
    <t>2</t>
  </si>
  <si>
    <t>kompletační činnost 0,8%</t>
  </si>
  <si>
    <t>Geodetické zaměření skutečného provedení</t>
  </si>
  <si>
    <t>4</t>
  </si>
  <si>
    <t>DIO + dopravní značení, objízdné trasy</t>
  </si>
  <si>
    <t>END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</si>
</sst>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.00000"/>
  </numFmts>
  <fonts count="19">
    <font>
      <sz val="10"/>
      <color indexed="8"/>
      <name val="Arial CE"/>
    </font>
    <font>
      <sz val="12"/>
      <color indexed="8"/>
      <name val="Helvetica Neue"/>
    </font>
    <font>
      <sz val="13"/>
      <color indexed="8"/>
      <name val="Arial CE"/>
    </font>
    <font>
      <sz val="12"/>
      <color indexed="8"/>
      <name val="Arial CE"/>
    </font>
    <font>
      <sz val="14"/>
      <color indexed="8"/>
      <name val="Arial CE"/>
    </font>
    <font>
      <u val="single"/>
      <sz val="12"/>
      <color indexed="13"/>
      <name val="Arial CE"/>
    </font>
    <font>
      <sz val="9"/>
      <color indexed="8"/>
      <name val="Arial CE"/>
    </font>
    <font>
      <b val="1"/>
      <sz val="14"/>
      <color indexed="8"/>
      <name val="Arial CE"/>
    </font>
    <font>
      <b val="1"/>
      <sz val="12"/>
      <color indexed="8"/>
      <name val="Arial CE"/>
    </font>
    <font>
      <b val="1"/>
      <sz val="10"/>
      <color indexed="8"/>
      <name val="Arial CE"/>
    </font>
    <font>
      <sz val="11"/>
      <color indexed="8"/>
      <name val="Helvetica Neue"/>
    </font>
    <font>
      <sz val="11"/>
      <color indexed="8"/>
      <name val="Arial CE"/>
    </font>
    <font>
      <b val="1"/>
      <sz val="11"/>
      <color indexed="8"/>
      <name val="Arial CE"/>
    </font>
    <font>
      <b val="1"/>
      <sz val="13"/>
      <color indexed="8"/>
      <name val="Arial CE"/>
    </font>
    <font>
      <sz val="7"/>
      <color indexed="8"/>
      <name val="Arial CE"/>
    </font>
    <font>
      <b val="1"/>
      <sz val="9"/>
      <color indexed="8"/>
      <name val="Arial CE"/>
    </font>
    <font>
      <sz val="8"/>
      <color indexed="8"/>
      <name val="Arial CE"/>
    </font>
    <font>
      <sz val="8"/>
      <color indexed="16"/>
      <name val="Arial CE"/>
    </font>
    <font>
      <sz val="8"/>
      <color indexed="9"/>
      <name val="Arial CE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7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10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 style="medium">
        <color indexed="8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7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3" fillId="2" borderId="5" applyNumberFormat="1" applyFont="1" applyFill="1" applyBorder="1" applyAlignment="1" applyProtection="0">
      <alignment horizontal="left" vertical="bottom" wrapText="1"/>
    </xf>
    <xf numFmtId="49" fontId="4" fillId="2" borderId="5" applyNumberFormat="1" applyFont="1" applyFill="1" applyBorder="1" applyAlignment="1" applyProtection="0">
      <alignment horizontal="left" vertical="bottom"/>
    </xf>
    <xf numFmtId="49" fontId="3" fillId="3" borderId="5" applyNumberFormat="1" applyFont="1" applyFill="1" applyBorder="1" applyAlignment="1" applyProtection="0">
      <alignment horizontal="left" vertical="bottom"/>
    </xf>
    <xf numFmtId="0" fontId="3" fillId="3" borderId="5" applyNumberFormat="0" applyFont="1" applyFill="1" applyBorder="1" applyAlignment="1" applyProtection="0">
      <alignment horizontal="left" vertical="bottom"/>
    </xf>
    <xf numFmtId="0" fontId="3" fillId="4" borderId="5" applyNumberFormat="0" applyFont="1" applyFill="1" applyBorder="1" applyAlignment="1" applyProtection="0">
      <alignment horizontal="left" vertical="bottom"/>
    </xf>
    <xf numFmtId="49" fontId="3" fillId="4" borderId="5" applyNumberFormat="1" applyFont="1" applyFill="1" applyBorder="1" applyAlignment="1" applyProtection="0">
      <alignment horizontal="left" vertical="bottom"/>
    </xf>
    <xf numFmtId="49" fontId="5" fillId="4" borderId="5" applyNumberFormat="1" applyFont="1" applyFill="1" applyBorder="1" applyAlignment="1" applyProtection="0">
      <alignment horizontal="left"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0" fontId="3" fillId="4" borderId="9" applyNumberFormat="0" applyFont="1" applyFill="1" applyBorder="1" applyAlignment="1" applyProtection="0">
      <alignment horizontal="left" vertical="bottom"/>
    </xf>
    <xf numFmtId="49" fontId="3" fillId="4" borderId="9" applyNumberFormat="1" applyFont="1" applyFill="1" applyBorder="1" applyAlignment="1" applyProtection="0">
      <alignment horizontal="left" vertical="bottom"/>
    </xf>
    <xf numFmtId="49" fontId="5" fillId="4" borderId="9" applyNumberFormat="1" applyFont="1" applyFill="1" applyBorder="1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49" fontId="0" fillId="2" borderId="10" applyNumberFormat="1" applyFont="1" applyFill="1" applyBorder="1" applyAlignment="1" applyProtection="0">
      <alignment vertical="bottom"/>
    </xf>
    <xf numFmtId="49" fontId="7" fillId="2" borderId="11" applyNumberFormat="1" applyFont="1" applyFill="1" applyBorder="1" applyAlignment="1" applyProtection="0">
      <alignment horizontal="center" vertical="center"/>
    </xf>
    <xf numFmtId="0" fontId="7" fillId="2" borderId="12" applyNumberFormat="0" applyFont="1" applyFill="1" applyBorder="1" applyAlignment="1" applyProtection="0">
      <alignment horizontal="center" vertical="center"/>
    </xf>
    <xf numFmtId="0" fontId="7" fillId="2" borderId="13" applyNumberFormat="0" applyFont="1" applyFill="1" applyBorder="1" applyAlignment="1" applyProtection="0">
      <alignment horizontal="center" vertical="center"/>
    </xf>
    <xf numFmtId="0" fontId="0" fillId="2" borderId="14" applyNumberFormat="0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49" fontId="3" fillId="5" borderId="16" applyNumberFormat="1" applyFont="1" applyFill="1" applyBorder="1" applyAlignment="1" applyProtection="0">
      <alignment horizontal="left" vertical="center"/>
    </xf>
    <xf numFmtId="49" fontId="8" fillId="5" borderId="17" applyNumberFormat="1" applyFont="1" applyFill="1" applyBorder="1" applyAlignment="1" applyProtection="0">
      <alignment horizontal="left" vertical="center"/>
    </xf>
    <xf numFmtId="49" fontId="8" fillId="5" borderId="17" applyNumberFormat="1" applyFont="1" applyFill="1" applyBorder="1" applyAlignment="1" applyProtection="0">
      <alignment horizontal="center" vertical="center"/>
    </xf>
    <xf numFmtId="0" fontId="8" fillId="5" borderId="17" applyNumberFormat="0" applyFont="1" applyFill="1" applyBorder="1" applyAlignment="1" applyProtection="0">
      <alignment horizontal="center" vertical="center"/>
    </xf>
    <xf numFmtId="0" fontId="8" fillId="5" borderId="18" applyNumberFormat="0" applyFont="1" applyFill="1" applyBorder="1" applyAlignment="1" applyProtection="0">
      <alignment horizontal="center" vertical="center"/>
    </xf>
    <xf numFmtId="0" fontId="0" fillId="2" borderId="19" applyNumberFormat="0" applyFont="1" applyFill="1" applyBorder="1" applyAlignment="1" applyProtection="0">
      <alignment vertical="bottom"/>
    </xf>
    <xf numFmtId="14" fontId="6" fillId="2" borderId="6" applyNumberFormat="1" applyFont="1" applyFill="1" applyBorder="1" applyAlignment="1" applyProtection="0">
      <alignment horizontal="left" vertical="bottom"/>
    </xf>
    <xf numFmtId="49" fontId="0" fillId="5" borderId="20" applyNumberFormat="1" applyFont="1" applyFill="1" applyBorder="1" applyAlignment="1" applyProtection="0">
      <alignment horizontal="left" vertical="center"/>
    </xf>
    <xf numFmtId="0" fontId="9" fillId="5" borderId="21" applyNumberFormat="0" applyFont="1" applyFill="1" applyBorder="1" applyAlignment="1" applyProtection="0">
      <alignment horizontal="left" vertical="center"/>
    </xf>
    <xf numFmtId="49" fontId="9" fillId="5" borderId="21" applyNumberFormat="1" applyFont="1" applyFill="1" applyBorder="1" applyAlignment="1" applyProtection="0">
      <alignment horizontal="center" vertical="center"/>
    </xf>
    <xf numFmtId="0" fontId="9" fillId="5" borderId="21" applyNumberFormat="0" applyFont="1" applyFill="1" applyBorder="1" applyAlignment="1" applyProtection="0">
      <alignment horizontal="center" vertical="center"/>
    </xf>
    <xf numFmtId="0" fontId="9" fillId="5" borderId="22" applyNumberFormat="0" applyFont="1" applyFill="1" applyBorder="1" applyAlignment="1" applyProtection="0">
      <alignment horizontal="center" vertical="center"/>
    </xf>
    <xf numFmtId="49" fontId="0" fillId="5" borderId="23" applyNumberFormat="1" applyFont="1" applyFill="1" applyBorder="1" applyAlignment="1" applyProtection="0">
      <alignment horizontal="left" vertical="center"/>
    </xf>
    <xf numFmtId="0" fontId="0" fillId="5" borderId="24" applyNumberFormat="0" applyFont="1" applyFill="1" applyBorder="1" applyAlignment="1" applyProtection="0">
      <alignment vertical="bottom"/>
    </xf>
    <xf numFmtId="49" fontId="9" fillId="5" borderId="24" applyNumberFormat="1" applyFont="1" applyFill="1" applyBorder="1" applyAlignment="1" applyProtection="0">
      <alignment horizontal="left" vertical="center"/>
    </xf>
    <xf numFmtId="0" fontId="9" fillId="5" borderId="24" applyNumberFormat="0" applyFont="1" applyFill="1" applyBorder="1" applyAlignment="1" applyProtection="0">
      <alignment vertical="bottom"/>
    </xf>
    <xf numFmtId="0" fontId="9" fillId="5" borderId="25" applyNumberFormat="0" applyFont="1" applyFill="1" applyBorder="1" applyAlignment="1" applyProtection="0">
      <alignment vertical="bottom"/>
    </xf>
    <xf numFmtId="49" fontId="0" fillId="2" borderId="20" applyNumberFormat="1" applyFont="1" applyFill="1" applyBorder="1" applyAlignment="1" applyProtection="0">
      <alignment horizontal="left" vertical="center"/>
    </xf>
    <xf numFmtId="0" fontId="0" fillId="2" borderId="21" applyNumberFormat="0" applyFont="1" applyFill="1" applyBorder="1" applyAlignment="1" applyProtection="0">
      <alignment vertical="bottom"/>
    </xf>
    <xf numFmtId="49" fontId="9" fillId="2" borderId="21" applyNumberFormat="1" applyFont="1" applyFill="1" applyBorder="1" applyAlignment="1" applyProtection="0">
      <alignment horizontal="left" vertical="center"/>
    </xf>
    <xf numFmtId="0" fontId="9" fillId="2" borderId="21" applyNumberFormat="0" applyFont="1" applyFill="1" applyBorder="1" applyAlignment="1" applyProtection="0">
      <alignment vertical="center"/>
    </xf>
    <xf numFmtId="49" fontId="0" fillId="2" borderId="21" applyNumberFormat="1" applyFont="1" applyFill="1" applyBorder="1" applyAlignment="1" applyProtection="0">
      <alignment horizontal="right" vertical="center"/>
    </xf>
    <xf numFmtId="0" fontId="0" fillId="2" borderId="22" applyNumberFormat="0" applyFont="1" applyFill="1" applyBorder="1" applyAlignment="1" applyProtection="0">
      <alignment vertical="bottom"/>
    </xf>
    <xf numFmtId="0" fontId="9" fillId="2" borderId="19" applyNumberFormat="0" applyFont="1" applyFill="1" applyBorder="1" applyAlignment="1" applyProtection="0">
      <alignment horizontal="left" vertical="center"/>
    </xf>
    <xf numFmtId="0" fontId="9" fillId="2" borderId="5" applyNumberFormat="0" applyFont="1" applyFill="1" applyBorder="1" applyAlignment="1" applyProtection="0">
      <alignment vertical="center"/>
    </xf>
    <xf numFmtId="49" fontId="9" fillId="2" borderId="5" applyNumberFormat="1" applyFont="1" applyFill="1" applyBorder="1" applyAlignment="1" applyProtection="0">
      <alignment horizontal="left" vertical="center"/>
    </xf>
    <xf numFmtId="49" fontId="0" fillId="2" borderId="5" applyNumberFormat="1" applyFont="1" applyFill="1" applyBorder="1" applyAlignment="1" applyProtection="0">
      <alignment horizontal="right" vertical="center"/>
    </xf>
    <xf numFmtId="0" fontId="0" fillId="2" borderId="26" applyNumberFormat="0" applyFont="1" applyFill="1" applyBorder="1" applyAlignment="1" applyProtection="0">
      <alignment vertical="bottom"/>
    </xf>
    <xf numFmtId="0" fontId="9" fillId="2" borderId="23" applyNumberFormat="0" applyFont="1" applyFill="1" applyBorder="1" applyAlignment="1" applyProtection="0">
      <alignment horizontal="left" vertical="center"/>
    </xf>
    <xf numFmtId="49" fontId="9" fillId="2" borderId="24" applyNumberFormat="1" applyFont="1" applyFill="1" applyBorder="1" applyAlignment="1" applyProtection="0">
      <alignment horizontal="right" vertical="center"/>
    </xf>
    <xf numFmtId="49" fontId="9" fillId="2" borderId="24" applyNumberFormat="1" applyFont="1" applyFill="1" applyBorder="1" applyAlignment="1" applyProtection="0">
      <alignment horizontal="left" vertical="center"/>
    </xf>
    <xf numFmtId="0" fontId="9" fillId="2" borderId="24" applyNumberFormat="0" applyFont="1" applyFill="1" applyBorder="1" applyAlignment="1" applyProtection="0">
      <alignment vertical="center"/>
    </xf>
    <xf numFmtId="0" fontId="0" fillId="2" borderId="24" applyNumberFormat="0" applyFont="1" applyFill="1" applyBorder="1" applyAlignment="1" applyProtection="0">
      <alignment vertical="center"/>
    </xf>
    <xf numFmtId="0" fontId="0" fillId="2" borderId="25" applyNumberFormat="0" applyFont="1" applyFill="1" applyBorder="1" applyAlignment="1" applyProtection="0">
      <alignment vertical="bottom"/>
    </xf>
    <xf numFmtId="0" fontId="9" fillId="2" borderId="21" applyNumberFormat="0" applyFont="1" applyFill="1" applyBorder="1" applyAlignment="1" applyProtection="0">
      <alignment horizontal="left" vertical="center"/>
    </xf>
    <xf numFmtId="0" fontId="9" fillId="2" borderId="5" applyNumberFormat="0" applyFont="1" applyFill="1" applyBorder="1" applyAlignment="1" applyProtection="0">
      <alignment horizontal="left" vertical="center"/>
    </xf>
    <xf numFmtId="0" fontId="0" fillId="2" borderId="23" applyNumberFormat="0" applyFont="1" applyFill="1" applyBorder="1" applyAlignment="1" applyProtection="0">
      <alignment horizontal="left" vertical="bottom"/>
    </xf>
    <xf numFmtId="0" fontId="9" fillId="2" borderId="24" applyNumberFormat="0" applyFont="1" applyFill="1" applyBorder="1" applyAlignment="1" applyProtection="0">
      <alignment horizontal="right" vertical="center"/>
    </xf>
    <xf numFmtId="0" fontId="9" fillId="2" borderId="24" applyNumberFormat="0" applyFont="1" applyFill="1" applyBorder="1" applyAlignment="1" applyProtection="0">
      <alignment horizontal="left" vertical="center"/>
    </xf>
    <xf numFmtId="0" fontId="0" fillId="2" borderId="24" applyNumberFormat="0" applyFont="1" applyFill="1" applyBorder="1" applyAlignment="1" applyProtection="0">
      <alignment vertical="bottom"/>
    </xf>
    <xf numFmtId="0" fontId="0" fillId="2" borderId="24" applyNumberFormat="0" applyFont="1" applyFill="1" applyBorder="1" applyAlignment="1" applyProtection="0">
      <alignment horizontal="right" vertical="bottom"/>
    </xf>
    <xf numFmtId="0" fontId="0" fillId="2" borderId="24" applyNumberFormat="0" applyFont="1" applyFill="1" applyBorder="1" applyAlignment="1" applyProtection="0">
      <alignment horizontal="right" vertical="center"/>
    </xf>
    <xf numFmtId="49" fontId="0" fillId="2" borderId="20" applyNumberFormat="1" applyFont="1" applyFill="1" applyBorder="1" applyAlignment="1" applyProtection="0">
      <alignment horizontal="left" vertical="top"/>
    </xf>
    <xf numFmtId="0" fontId="0" fillId="2" borderId="21" applyNumberFormat="0" applyFont="1" applyFill="1" applyBorder="1" applyAlignment="1" applyProtection="0">
      <alignment vertical="top"/>
    </xf>
    <xf numFmtId="49" fontId="9" fillId="2" borderId="21" applyNumberFormat="1" applyFont="1" applyFill="1" applyBorder="1" applyAlignment="1" applyProtection="0">
      <alignment horizontal="left" vertical="top"/>
    </xf>
    <xf numFmtId="0" fontId="0" fillId="2" borderId="21" applyNumberFormat="0" applyFont="1" applyFill="1" applyBorder="1" applyAlignment="1" applyProtection="0">
      <alignment horizontal="right" vertical="center"/>
    </xf>
    <xf numFmtId="49" fontId="0" fillId="2" borderId="23" applyNumberFormat="1" applyFont="1" applyFill="1" applyBorder="1" applyAlignment="1" applyProtection="0">
      <alignment horizontal="left" vertical="bottom"/>
    </xf>
    <xf numFmtId="0" fontId="0" fillId="2" borderId="24" applyNumberFormat="0" applyFont="1" applyFill="1" applyBorder="1" applyAlignment="1" applyProtection="0">
      <alignment horizontal="left" vertical="bottom"/>
    </xf>
    <xf numFmtId="1" fontId="0" fillId="2" borderId="24" applyNumberFormat="1" applyFont="1" applyFill="1" applyBorder="1" applyAlignment="1" applyProtection="0">
      <alignment horizontal="right" vertical="bottom"/>
    </xf>
    <xf numFmtId="49" fontId="0" fillId="2" borderId="24" applyNumberFormat="1" applyFont="1" applyFill="1" applyBorder="1" applyAlignment="1" applyProtection="0">
      <alignment horizontal="right" vertical="bottom"/>
    </xf>
    <xf numFmtId="0" fontId="0" fillId="2" borderId="25" applyNumberFormat="0" applyFont="1" applyFill="1" applyBorder="1" applyAlignment="1" applyProtection="0">
      <alignment horizontal="right" vertical="bottom"/>
    </xf>
    <xf numFmtId="49" fontId="0" fillId="2" borderId="15" applyNumberFormat="1" applyFont="1" applyFill="1" applyBorder="1" applyAlignment="1" applyProtection="0">
      <alignment vertical="bottom"/>
    </xf>
    <xf numFmtId="49" fontId="0" fillId="2" borderId="16" applyNumberFormat="1" applyFont="1" applyFill="1" applyBorder="1" applyAlignment="1" applyProtection="0">
      <alignment horizontal="left" vertical="center"/>
    </xf>
    <xf numFmtId="0" fontId="0" fillId="2" borderId="17" applyNumberFormat="0" applyFont="1" applyFill="1" applyBorder="1" applyAlignment="1" applyProtection="0">
      <alignment horizontal="left" vertical="center"/>
    </xf>
    <xf numFmtId="0" fontId="0" fillId="2" borderId="27" applyNumberFormat="0" applyFont="1" applyFill="1" applyBorder="1" applyAlignment="1" applyProtection="0">
      <alignment vertical="bottom"/>
    </xf>
    <xf numFmtId="4" fontId="11" fillId="2" borderId="28" applyNumberFormat="1" applyFont="1" applyFill="1" applyBorder="1" applyAlignment="1" applyProtection="0">
      <alignment horizontal="right" vertical="center"/>
    </xf>
    <xf numFmtId="4" fontId="11" fillId="2" borderId="27" applyNumberFormat="1" applyFont="1" applyFill="1" applyBorder="1" applyAlignment="1" applyProtection="0">
      <alignment horizontal="right" vertical="center"/>
    </xf>
    <xf numFmtId="4" fontId="11" fillId="2" borderId="18" applyNumberFormat="1" applyFont="1" applyFill="1" applyBorder="1" applyAlignment="1" applyProtection="0">
      <alignment horizontal="right" vertical="center"/>
    </xf>
    <xf numFmtId="49" fontId="9" fillId="2" borderId="16" applyNumberFormat="1" applyFont="1" applyFill="1" applyBorder="1" applyAlignment="1" applyProtection="0">
      <alignment horizontal="left" vertical="center"/>
    </xf>
    <xf numFmtId="0" fontId="9" fillId="2" borderId="17" applyNumberFormat="0" applyFont="1" applyFill="1" applyBorder="1" applyAlignment="1" applyProtection="0">
      <alignment horizontal="left" vertical="center"/>
    </xf>
    <xf numFmtId="0" fontId="9" fillId="2" borderId="27" applyNumberFormat="0" applyFont="1" applyFill="1" applyBorder="1" applyAlignment="1" applyProtection="0">
      <alignment vertical="bottom"/>
    </xf>
    <xf numFmtId="4" fontId="12" fillId="2" borderId="28" applyNumberFormat="1" applyFont="1" applyFill="1" applyBorder="1" applyAlignment="1" applyProtection="0">
      <alignment horizontal="right" vertical="center"/>
    </xf>
    <xf numFmtId="4" fontId="12" fillId="2" borderId="27" applyNumberFormat="1" applyFont="1" applyFill="1" applyBorder="1" applyAlignment="1" applyProtection="0">
      <alignment horizontal="right" vertical="center"/>
    </xf>
    <xf numFmtId="4" fontId="12" fillId="2" borderId="18" applyNumberFormat="1" applyFont="1" applyFill="1" applyBorder="1" applyAlignment="1" applyProtection="0">
      <alignment horizontal="right" vertical="center"/>
    </xf>
    <xf numFmtId="49" fontId="0" fillId="2" borderId="16" applyNumberFormat="1" applyFont="1" applyFill="1" applyBorder="1" applyAlignment="1" applyProtection="0">
      <alignment horizontal="left" vertical="bottom"/>
    </xf>
    <xf numFmtId="0" fontId="0" fillId="2" borderId="17" applyNumberFormat="0" applyFont="1" applyFill="1" applyBorder="1" applyAlignment="1" applyProtection="0">
      <alignment vertical="bottom"/>
    </xf>
    <xf numFmtId="1" fontId="9" fillId="2" borderId="17" applyNumberFormat="1" applyFont="1" applyFill="1" applyBorder="1" applyAlignment="1" applyProtection="0">
      <alignment horizontal="right" vertical="center"/>
    </xf>
    <xf numFmtId="0" fontId="9" fillId="2" borderId="17" applyNumberFormat="0" applyFont="1" applyFill="1" applyBorder="1" applyAlignment="1" applyProtection="0">
      <alignment vertical="center"/>
    </xf>
    <xf numFmtId="49" fontId="0" fillId="2" borderId="18" applyNumberFormat="1" applyFont="1" applyFill="1" applyBorder="1" applyAlignment="1" applyProtection="0">
      <alignment horizontal="left" vertical="center"/>
    </xf>
    <xf numFmtId="1" fontId="9" fillId="2" borderId="28" applyNumberFormat="1" applyFont="1" applyFill="1" applyBorder="1" applyAlignment="1" applyProtection="0">
      <alignment horizontal="right" vertical="center"/>
    </xf>
    <xf numFmtId="49" fontId="0" fillId="2" borderId="27" applyNumberFormat="1" applyFont="1" applyFill="1" applyBorder="1" applyAlignment="1" applyProtection="0">
      <alignment horizontal="left" vertical="center"/>
    </xf>
    <xf numFmtId="4" fontId="12" fillId="2" borderId="28" applyNumberFormat="1" applyFont="1" applyFill="1" applyBorder="1" applyAlignment="1" applyProtection="0">
      <alignment vertical="center"/>
    </xf>
    <xf numFmtId="4" fontId="12" fillId="2" borderId="17" applyNumberFormat="1" applyFont="1" applyFill="1" applyBorder="1" applyAlignment="1" applyProtection="0">
      <alignment vertical="center"/>
    </xf>
    <xf numFmtId="4" fontId="12" fillId="2" borderId="17" applyNumberFormat="1" applyFont="1" applyFill="1" applyBorder="1" applyAlignment="1" applyProtection="0">
      <alignment horizontal="right" vertical="center"/>
    </xf>
    <xf numFmtId="49" fontId="0" fillId="2" borderId="29" applyNumberFormat="1" applyFont="1" applyFill="1" applyBorder="1" applyAlignment="1" applyProtection="0">
      <alignment horizontal="left" vertical="center"/>
    </xf>
    <xf numFmtId="0" fontId="0" fillId="2" borderId="30" applyNumberFormat="0" applyFont="1" applyFill="1" applyBorder="1" applyAlignment="1" applyProtection="0">
      <alignment horizontal="left" vertical="center"/>
    </xf>
    <xf numFmtId="1" fontId="0" fillId="2" borderId="30" applyNumberFormat="1" applyFont="1" applyFill="1" applyBorder="1" applyAlignment="1" applyProtection="0">
      <alignment horizontal="left" vertical="center"/>
    </xf>
    <xf numFmtId="4" fontId="0" fillId="2" borderId="30" applyNumberFormat="1" applyFont="1" applyFill="1" applyBorder="1" applyAlignment="1" applyProtection="0">
      <alignment horizontal="left" vertical="center"/>
    </xf>
    <xf numFmtId="4" fontId="12" fillId="2" borderId="30" applyNumberFormat="1" applyFont="1" applyFill="1" applyBorder="1" applyAlignment="1" applyProtection="0">
      <alignment horizontal="right" vertical="center"/>
    </xf>
    <xf numFmtId="49" fontId="0" fillId="2" borderId="31" applyNumberFormat="1" applyFont="1" applyFill="1" applyBorder="1" applyAlignment="1" applyProtection="0">
      <alignment horizontal="left" vertical="center"/>
    </xf>
    <xf numFmtId="49" fontId="8" fillId="5" borderId="32" applyNumberFormat="1" applyFont="1" applyFill="1" applyBorder="1" applyAlignment="1" applyProtection="0">
      <alignment horizontal="left" vertical="center"/>
    </xf>
    <xf numFmtId="0" fontId="9" fillId="5" borderId="33" applyNumberFormat="0" applyFont="1" applyFill="1" applyBorder="1" applyAlignment="1" applyProtection="0">
      <alignment horizontal="left" vertical="center"/>
    </xf>
    <xf numFmtId="0" fontId="0" fillId="5" borderId="33" applyNumberFormat="0" applyFont="1" applyFill="1" applyBorder="1" applyAlignment="1" applyProtection="0">
      <alignment horizontal="left" vertical="center"/>
    </xf>
    <xf numFmtId="4" fontId="8" fillId="5" borderId="33" applyNumberFormat="1" applyFont="1" applyFill="1" applyBorder="1" applyAlignment="1" applyProtection="0">
      <alignment horizontal="left" vertical="center"/>
    </xf>
    <xf numFmtId="4" fontId="13" fillId="5" borderId="33" applyNumberFormat="1" applyFont="1" applyFill="1" applyBorder="1" applyAlignment="1" applyProtection="0">
      <alignment horizontal="right" vertical="center"/>
    </xf>
    <xf numFmtId="2" fontId="13" fillId="5" borderId="33" applyNumberFormat="1" applyFont="1" applyFill="1" applyBorder="1" applyAlignment="1" applyProtection="0">
      <alignment horizontal="right" vertical="center"/>
    </xf>
    <xf numFmtId="49" fontId="0" fillId="5" borderId="34" applyNumberFormat="1" applyFont="1" applyFill="1" applyBorder="1" applyAlignment="1" applyProtection="0">
      <alignment horizontal="left" vertical="center"/>
    </xf>
    <xf numFmtId="0" fontId="0" fillId="5" borderId="33" applyNumberFormat="0" applyFont="1" applyFill="1" applyBorder="1" applyAlignment="1" applyProtection="0">
      <alignment vertical="bottom"/>
    </xf>
    <xf numFmtId="49" fontId="9" fillId="5" borderId="34" applyNumberFormat="1" applyFont="1" applyFill="1" applyBorder="1" applyAlignment="1" applyProtection="0">
      <alignment horizontal="left" vertical="center"/>
    </xf>
    <xf numFmtId="0" fontId="0" fillId="2" borderId="35" applyNumberFormat="0" applyFont="1" applyFill="1" applyBorder="1" applyAlignment="1" applyProtection="0">
      <alignment vertical="bottom"/>
    </xf>
    <xf numFmtId="0" fontId="0" fillId="2" borderId="36" applyNumberFormat="0" applyFont="1" applyFill="1" applyBorder="1" applyAlignment="1" applyProtection="0">
      <alignment vertical="bottom"/>
    </xf>
    <xf numFmtId="0" fontId="0" fillId="2" borderId="37" applyNumberFormat="0" applyFont="1" applyFill="1" applyBorder="1" applyAlignment="1" applyProtection="0">
      <alignment horizontal="right" vertical="bottom"/>
    </xf>
    <xf numFmtId="0" fontId="0" fillId="2" borderId="26" applyNumberFormat="0" applyFont="1" applyFill="1" applyBorder="1" applyAlignment="1" applyProtection="0">
      <alignment horizontal="right" vertical="bottom"/>
    </xf>
    <xf numFmtId="0" fontId="0" fillId="2" borderId="19" applyNumberFormat="0" applyFont="1" applyFill="1" applyBorder="1" applyAlignment="1" applyProtection="0">
      <alignment horizontal="right" vertical="bottom"/>
    </xf>
    <xf numFmtId="49" fontId="0" fillId="2" borderId="5" applyNumberFormat="1" applyFont="1" applyFill="1" applyBorder="1" applyAlignment="1" applyProtection="0">
      <alignment horizontal="center" vertical="center"/>
    </xf>
    <xf numFmtId="49" fontId="9" fillId="2" borderId="24" applyNumberFormat="1" applyFont="1" applyFill="1" applyBorder="1" applyAlignment="1" applyProtection="0">
      <alignment vertical="top"/>
    </xf>
    <xf numFmtId="0" fontId="9" fillId="2" borderId="24" applyNumberFormat="0" applyFont="1" applyFill="1" applyBorder="1" applyAlignment="1" applyProtection="0">
      <alignment vertical="top"/>
    </xf>
    <xf numFmtId="14" fontId="9" fillId="2" borderId="24" applyNumberFormat="1" applyFont="1" applyFill="1" applyBorder="1" applyAlignment="1" applyProtection="0">
      <alignment horizontal="center" vertical="top"/>
    </xf>
    <xf numFmtId="49" fontId="0" fillId="2" borderId="21" applyNumberFormat="1" applyFont="1" applyFill="1" applyBorder="1" applyAlignment="1" applyProtection="0">
      <alignment vertical="bottom"/>
    </xf>
    <xf numFmtId="0" fontId="9" fillId="2" borderId="26" applyNumberFormat="0" applyFont="1" applyFill="1" applyBorder="1" applyAlignment="1" applyProtection="0">
      <alignment horizontal="right" vertical="bottom"/>
    </xf>
    <xf numFmtId="49" fontId="0" fillId="2" borderId="21" applyNumberFormat="1" applyFont="1" applyFill="1" applyBorder="1" applyAlignment="1" applyProtection="0">
      <alignment horizontal="center" vertical="bottom"/>
    </xf>
    <xf numFmtId="0" fontId="0" fillId="2" borderId="21" applyNumberFormat="0" applyFont="1" applyFill="1" applyBorder="1" applyAlignment="1" applyProtection="0">
      <alignment horizontal="center" vertical="bottom"/>
    </xf>
    <xf numFmtId="0" fontId="0" fillId="2" borderId="38" applyNumberFormat="0" applyFont="1" applyFill="1" applyBorder="1" applyAlignment="1" applyProtection="0">
      <alignment vertical="bottom"/>
    </xf>
    <xf numFmtId="0" fontId="0" fillId="2" borderId="39" applyNumberFormat="0" applyFont="1" applyFill="1" applyBorder="1" applyAlignment="1" applyProtection="0">
      <alignment vertical="bottom"/>
    </xf>
    <xf numFmtId="0" fontId="0" fillId="2" borderId="40" applyNumberFormat="0" applyFont="1" applyFill="1" applyBorder="1" applyAlignment="1" applyProtection="0">
      <alignment vertical="bottom"/>
    </xf>
    <xf numFmtId="0" fontId="0" fillId="2" borderId="41" applyNumberFormat="0" applyFont="1" applyFill="1" applyBorder="1" applyAlignment="1" applyProtection="0">
      <alignment horizontal="right" vertical="bottom"/>
    </xf>
    <xf numFmtId="0" fontId="0" fillId="2" borderId="42" applyNumberFormat="0" applyFont="1" applyFill="1" applyBorder="1" applyAlignment="1" applyProtection="0">
      <alignment vertical="bottom"/>
    </xf>
    <xf numFmtId="49" fontId="8" fillId="2" borderId="43" applyNumberFormat="1" applyFont="1" applyFill="1" applyBorder="1" applyAlignment="1" applyProtection="0">
      <alignment horizontal="left" vertical="bottom"/>
    </xf>
    <xf numFmtId="0" fontId="7" fillId="2" borderId="12" applyNumberFormat="0" applyFont="1" applyFill="1" applyBorder="1" applyAlignment="1" applyProtection="0">
      <alignment horizontal="center" vertical="bottom"/>
    </xf>
    <xf numFmtId="49" fontId="0" fillId="2" borderId="44" applyNumberFormat="1" applyFont="1" applyFill="1" applyBorder="1" applyAlignment="1" applyProtection="0">
      <alignment vertical="bottom"/>
    </xf>
    <xf numFmtId="49" fontId="6" fillId="5" borderId="28" applyNumberFormat="1" applyFont="1" applyFill="1" applyBorder="1" applyAlignment="1" applyProtection="0">
      <alignment vertical="center"/>
    </xf>
    <xf numFmtId="49" fontId="6" fillId="5" borderId="17" applyNumberFormat="1" applyFont="1" applyFill="1" applyBorder="1" applyAlignment="1" applyProtection="0">
      <alignment vertical="center"/>
    </xf>
    <xf numFmtId="3" fontId="6" fillId="5" borderId="17" applyNumberFormat="1" applyFont="1" applyFill="1" applyBorder="1" applyAlignment="1" applyProtection="0">
      <alignment vertical="center" wrapText="1"/>
    </xf>
    <xf numFmtId="3" fontId="6" fillId="5" borderId="27" applyNumberFormat="1" applyFont="1" applyFill="1" applyBorder="1" applyAlignment="1" applyProtection="0">
      <alignment vertical="center" wrapText="1"/>
    </xf>
    <xf numFmtId="49" fontId="14" fillId="5" borderId="45" applyNumberFormat="1" applyFont="1" applyFill="1" applyBorder="1" applyAlignment="1" applyProtection="0">
      <alignment horizontal="center" vertical="center" wrapText="1"/>
    </xf>
    <xf numFmtId="49" fontId="6" fillId="5" borderId="45" applyNumberFormat="1" applyFont="1" applyFill="1" applyBorder="1" applyAlignment="1" applyProtection="0">
      <alignment horizontal="center" vertical="center" wrapText="1"/>
    </xf>
    <xf numFmtId="0" fontId="0" fillId="2" borderId="46" applyNumberFormat="0" applyFont="1" applyFill="1" applyBorder="1" applyAlignment="1" applyProtection="0">
      <alignment vertical="bottom"/>
    </xf>
    <xf numFmtId="3" fontId="0" fillId="2" borderId="44" applyNumberFormat="1" applyFont="1" applyFill="1" applyBorder="1" applyAlignment="1" applyProtection="0">
      <alignment vertical="bottom"/>
    </xf>
    <xf numFmtId="49" fontId="0" fillId="2" borderId="28" applyNumberFormat="1" applyFont="1" applyFill="1" applyBorder="1" applyAlignment="1" applyProtection="0">
      <alignment vertical="bottom"/>
    </xf>
    <xf numFmtId="49" fontId="0" fillId="2" borderId="17" applyNumberFormat="1" applyFont="1" applyFill="1" applyBorder="1" applyAlignment="1" applyProtection="0">
      <alignment vertical="bottom"/>
    </xf>
    <xf numFmtId="3" fontId="0" fillId="2" borderId="17" applyNumberFormat="1" applyFont="1" applyFill="1" applyBorder="1" applyAlignment="1" applyProtection="0">
      <alignment vertical="bottom" wrapText="1"/>
    </xf>
    <xf numFmtId="3" fontId="0" fillId="2" borderId="27" applyNumberFormat="1" applyFont="1" applyFill="1" applyBorder="1" applyAlignment="1" applyProtection="0">
      <alignment vertical="bottom" wrapText="1"/>
    </xf>
    <xf numFmtId="3" fontId="6" fillId="2" borderId="45" applyNumberFormat="1" applyFont="1" applyFill="1" applyBorder="1" applyAlignment="1" applyProtection="0">
      <alignment horizontal="right" vertical="bottom" wrapText="1"/>
    </xf>
    <xf numFmtId="3" fontId="6" fillId="2" borderId="45" applyNumberFormat="1" applyFont="1" applyFill="1" applyBorder="1" applyAlignment="1" applyProtection="0">
      <alignment horizontal="right" vertical="bottom"/>
    </xf>
    <xf numFmtId="3" fontId="0" fillId="2" borderId="45" applyNumberFormat="1" applyFont="1" applyFill="1" applyBorder="1" applyAlignment="1" applyProtection="0">
      <alignment vertical="bottom"/>
    </xf>
    <xf numFmtId="49" fontId="0" fillId="2" borderId="45" applyNumberFormat="1" applyFont="1" applyFill="1" applyBorder="1" applyAlignment="1" applyProtection="0">
      <alignment vertical="bottom"/>
    </xf>
    <xf numFmtId="49" fontId="0" fillId="6" borderId="47" applyNumberFormat="1" applyFont="1" applyFill="1" applyBorder="1" applyAlignment="1" applyProtection="0">
      <alignment vertical="bottom"/>
    </xf>
    <xf numFmtId="3" fontId="0" fillId="6" borderId="30" applyNumberFormat="1" applyFont="1" applyFill="1" applyBorder="1" applyAlignment="1" applyProtection="0">
      <alignment vertical="bottom"/>
    </xf>
    <xf numFmtId="3" fontId="0" fillId="6" borderId="48" applyNumberFormat="1" applyFont="1" applyFill="1" applyBorder="1" applyAlignment="1" applyProtection="0">
      <alignment vertical="bottom"/>
    </xf>
    <xf numFmtId="3" fontId="0" fillId="6" borderId="49" applyNumberFormat="1" applyFont="1" applyFill="1" applyBorder="1" applyAlignment="1" applyProtection="0">
      <alignment vertical="bottom" wrapText="1"/>
    </xf>
    <xf numFmtId="3" fontId="0" fillId="6" borderId="49" applyNumberFormat="1" applyFont="1" applyFill="1" applyBorder="1" applyAlignment="1" applyProtection="0">
      <alignment vertical="bottom"/>
    </xf>
    <xf numFmtId="0" fontId="0" fillId="2" borderId="50" applyNumberFormat="0" applyFont="1" applyFill="1" applyBorder="1" applyAlignment="1" applyProtection="0">
      <alignment vertical="bottom"/>
    </xf>
    <xf numFmtId="0" fontId="0" fillId="2" borderId="51" applyNumberFormat="0" applyFont="1" applyFill="1" applyBorder="1" applyAlignment="1" applyProtection="0">
      <alignment vertical="bottom"/>
    </xf>
    <xf numFmtId="49" fontId="8" fillId="2" borderId="4" applyNumberFormat="1" applyFont="1" applyFill="1" applyBorder="1" applyAlignment="1" applyProtection="0">
      <alignment vertical="bottom"/>
    </xf>
    <xf numFmtId="0" fontId="0" fillId="2" borderId="52" applyNumberFormat="0" applyFont="1" applyFill="1" applyBorder="1" applyAlignment="1" applyProtection="0">
      <alignment vertical="bottom"/>
    </xf>
    <xf numFmtId="0" fontId="15" fillId="2" borderId="44" applyNumberFormat="0" applyFont="1" applyFill="1" applyBorder="1" applyAlignment="1" applyProtection="0">
      <alignment horizontal="center" vertical="center" wrapText="1"/>
    </xf>
    <xf numFmtId="49" fontId="15" fillId="5" borderId="45" applyNumberFormat="1" applyFont="1" applyFill="1" applyBorder="1" applyAlignment="1" applyProtection="0">
      <alignment horizontal="center" vertical="center" wrapText="1"/>
    </xf>
    <xf numFmtId="49" fontId="15" fillId="5" borderId="28" applyNumberFormat="1" applyFont="1" applyFill="1" applyBorder="1" applyAlignment="1" applyProtection="0">
      <alignment horizontal="center" vertical="center" wrapText="1"/>
    </xf>
    <xf numFmtId="0" fontId="15" fillId="5" borderId="17" applyNumberFormat="0" applyFont="1" applyFill="1" applyBorder="1" applyAlignment="1" applyProtection="0">
      <alignment horizontal="center" vertical="center" wrapText="1"/>
    </xf>
    <xf numFmtId="0" fontId="15" fillId="5" borderId="27" applyNumberFormat="0" applyFont="1" applyFill="1" applyBorder="1" applyAlignment="1" applyProtection="0">
      <alignment horizontal="center" vertical="center" wrapText="1"/>
    </xf>
    <xf numFmtId="0" fontId="15" fillId="5" borderId="45" applyNumberFormat="0" applyFont="1" applyFill="1" applyBorder="1" applyAlignment="1" applyProtection="0">
      <alignment horizontal="center" vertical="center" wrapText="1"/>
    </xf>
    <xf numFmtId="0" fontId="6" fillId="2" borderId="44" applyNumberFormat="0" applyFont="1" applyFill="1" applyBorder="1" applyAlignment="1" applyProtection="0">
      <alignment vertical="center"/>
    </xf>
    <xf numFmtId="49" fontId="6" fillId="2" borderId="53" applyNumberFormat="1" applyFont="1" applyFill="1" applyBorder="1" applyAlignment="1" applyProtection="0">
      <alignment vertical="center"/>
    </xf>
    <xf numFmtId="49" fontId="6" fillId="2" borderId="54" applyNumberFormat="1" applyFont="1" applyFill="1" applyBorder="1" applyAlignment="1" applyProtection="0">
      <alignment vertical="center" wrapText="1"/>
    </xf>
    <xf numFmtId="49" fontId="6" fillId="2" borderId="21" applyNumberFormat="1" applyFont="1" applyFill="1" applyBorder="1" applyAlignment="1" applyProtection="0">
      <alignment vertical="center" wrapText="1"/>
    </xf>
    <xf numFmtId="49" fontId="6" fillId="2" borderId="55" applyNumberFormat="1" applyFont="1" applyFill="1" applyBorder="1" applyAlignment="1" applyProtection="0">
      <alignment vertical="center" wrapText="1"/>
    </xf>
    <xf numFmtId="49" fontId="6" fillId="2" borderId="53" applyNumberFormat="1" applyFont="1" applyFill="1" applyBorder="1" applyAlignment="1" applyProtection="0">
      <alignment horizontal="center" vertical="center"/>
    </xf>
    <xf numFmtId="4" fontId="6" fillId="2" borderId="53" applyNumberFormat="1" applyFont="1" applyFill="1" applyBorder="1" applyAlignment="1" applyProtection="0">
      <alignment vertical="center"/>
    </xf>
    <xf numFmtId="49" fontId="6" fillId="2" borderId="44" applyNumberFormat="1" applyFont="1" applyFill="1" applyBorder="1" applyAlignment="1" applyProtection="0">
      <alignment vertical="center"/>
    </xf>
    <xf numFmtId="49" fontId="6" fillId="2" borderId="46" applyNumberFormat="1" applyFont="1" applyFill="1" applyBorder="1" applyAlignment="1" applyProtection="0">
      <alignment vertical="center" wrapText="1"/>
    </xf>
    <xf numFmtId="49" fontId="6" fillId="2" borderId="5" applyNumberFormat="1" applyFont="1" applyFill="1" applyBorder="1" applyAlignment="1" applyProtection="0">
      <alignment vertical="center" wrapText="1"/>
    </xf>
    <xf numFmtId="49" fontId="6" fillId="2" borderId="56" applyNumberFormat="1" applyFont="1" applyFill="1" applyBorder="1" applyAlignment="1" applyProtection="0">
      <alignment vertical="center" wrapText="1"/>
    </xf>
    <xf numFmtId="49" fontId="6" fillId="2" borderId="44" applyNumberFormat="1" applyFont="1" applyFill="1" applyBorder="1" applyAlignment="1" applyProtection="0">
      <alignment horizontal="center" vertical="center"/>
    </xf>
    <xf numFmtId="4" fontId="6" fillId="2" borderId="44" applyNumberFormat="1" applyFont="1" applyFill="1" applyBorder="1" applyAlignment="1" applyProtection="0">
      <alignment vertical="center"/>
    </xf>
    <xf numFmtId="49" fontId="6" fillId="2" borderId="57" applyNumberFormat="1" applyFont="1" applyFill="1" applyBorder="1" applyAlignment="1" applyProtection="0">
      <alignment vertical="center"/>
    </xf>
    <xf numFmtId="49" fontId="6" fillId="2" borderId="58" applyNumberFormat="1" applyFont="1" applyFill="1" applyBorder="1" applyAlignment="1" applyProtection="0">
      <alignment vertical="center" wrapText="1"/>
    </xf>
    <xf numFmtId="49" fontId="6" fillId="2" borderId="24" applyNumberFormat="1" applyFont="1" applyFill="1" applyBorder="1" applyAlignment="1" applyProtection="0">
      <alignment vertical="center" wrapText="1"/>
    </xf>
    <xf numFmtId="49" fontId="6" fillId="2" borderId="59" applyNumberFormat="1" applyFont="1" applyFill="1" applyBorder="1" applyAlignment="1" applyProtection="0">
      <alignment vertical="center" wrapText="1"/>
    </xf>
    <xf numFmtId="49" fontId="6" fillId="2" borderId="57" applyNumberFormat="1" applyFont="1" applyFill="1" applyBorder="1" applyAlignment="1" applyProtection="0">
      <alignment horizontal="center" vertical="center"/>
    </xf>
    <xf numFmtId="4" fontId="6" fillId="2" borderId="57" applyNumberFormat="1" applyFont="1" applyFill="1" applyBorder="1" applyAlignment="1" applyProtection="0">
      <alignment vertical="center"/>
    </xf>
    <xf numFmtId="0" fontId="6" fillId="2" borderId="44" applyNumberFormat="0" applyFont="1" applyFill="1" applyBorder="1" applyAlignment="1" applyProtection="0">
      <alignment vertical="bottom"/>
    </xf>
    <xf numFmtId="49" fontId="6" fillId="6" borderId="45" applyNumberFormat="1" applyFont="1" applyFill="1" applyBorder="1" applyAlignment="1" applyProtection="0">
      <alignment vertical="bottom"/>
    </xf>
    <xf numFmtId="0" fontId="6" fillId="6" borderId="28" applyNumberFormat="0" applyFont="1" applyFill="1" applyBorder="1" applyAlignment="1" applyProtection="0">
      <alignment vertical="bottom"/>
    </xf>
    <xf numFmtId="0" fontId="6" fillId="6" borderId="17" applyNumberFormat="0" applyFont="1" applyFill="1" applyBorder="1" applyAlignment="1" applyProtection="0">
      <alignment vertical="bottom"/>
    </xf>
    <xf numFmtId="0" fontId="6" fillId="6" borderId="27" applyNumberFormat="0" applyFont="1" applyFill="1" applyBorder="1" applyAlignment="1" applyProtection="0">
      <alignment vertical="bottom"/>
    </xf>
    <xf numFmtId="4" fontId="6" fillId="6" borderId="45" applyNumberFormat="1" applyFont="1" applyFill="1" applyBorder="1" applyAlignment="1" applyProtection="0">
      <alignment horizontal="center" vertical="bottom"/>
    </xf>
    <xf numFmtId="4" fontId="6" fillId="6" borderId="45" applyNumberFormat="1" applyFont="1" applyFill="1" applyBorder="1" applyAlignment="1" applyProtection="0">
      <alignment vertical="bottom"/>
    </xf>
    <xf numFmtId="0" fontId="0" fillId="2" borderId="60" applyNumberFormat="0" applyFont="1" applyFill="1" applyBorder="1" applyAlignment="1" applyProtection="0">
      <alignment vertical="bottom"/>
    </xf>
    <xf numFmtId="4" fontId="0" fillId="2" borderId="21" applyNumberFormat="1" applyFont="1" applyFill="1" applyBorder="1" applyAlignment="1" applyProtection="0">
      <alignment vertical="bottom"/>
    </xf>
    <xf numFmtId="4" fontId="0" fillId="2" borderId="5" applyNumberFormat="1" applyFont="1" applyFill="1" applyBorder="1" applyAlignment="1" applyProtection="0">
      <alignment vertical="bottom"/>
    </xf>
    <xf numFmtId="0" fontId="0" fillId="2" borderId="61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4" fontId="0" fillId="2" borderId="9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8" fillId="2" borderId="62" applyNumberFormat="1" applyFont="1" applyFill="1" applyBorder="1" applyAlignment="1" applyProtection="0">
      <alignment horizontal="center" vertical="bottom"/>
    </xf>
    <xf numFmtId="0" fontId="8" fillId="2" borderId="62" applyNumberFormat="0" applyFont="1" applyFill="1" applyBorder="1" applyAlignment="1" applyProtection="0">
      <alignment horizontal="center" vertical="bottom"/>
    </xf>
    <xf numFmtId="0" fontId="0" fillId="2" borderId="63" applyNumberFormat="0" applyFont="1" applyFill="1" applyBorder="1" applyAlignment="1" applyProtection="0">
      <alignment vertical="bottom"/>
    </xf>
    <xf numFmtId="49" fontId="0" fillId="2" borderId="63" applyNumberFormat="1" applyFont="1" applyFill="1" applyBorder="1" applyAlignment="1" applyProtection="0">
      <alignment vertical="bottom"/>
    </xf>
    <xf numFmtId="49" fontId="0" fillId="2" borderId="45" applyNumberFormat="1" applyFont="1" applyFill="1" applyBorder="1" applyAlignment="1" applyProtection="0">
      <alignment vertical="center"/>
    </xf>
    <xf numFmtId="49" fontId="0" fillId="2" borderId="64" applyNumberFormat="1" applyFont="1" applyFill="1" applyBorder="1" applyAlignment="1" applyProtection="0">
      <alignment vertical="center"/>
    </xf>
    <xf numFmtId="49" fontId="0" fillId="2" borderId="65" applyNumberFormat="1" applyFont="1" applyFill="1" applyBorder="1" applyAlignment="1" applyProtection="0">
      <alignment vertical="center"/>
    </xf>
    <xf numFmtId="0" fontId="0" fillId="2" borderId="65" applyNumberFormat="0" applyFont="1" applyFill="1" applyBorder="1" applyAlignment="1" applyProtection="0">
      <alignment vertical="center"/>
    </xf>
    <xf numFmtId="0" fontId="0" fillId="2" borderId="66" applyNumberFormat="0" applyFont="1" applyFill="1" applyBorder="1" applyAlignment="1" applyProtection="0">
      <alignment vertical="center"/>
    </xf>
    <xf numFmtId="0" fontId="0" fillId="2" borderId="67" applyNumberFormat="0" applyFont="1" applyFill="1" applyBorder="1" applyAlignment="1" applyProtection="0">
      <alignment vertical="bottom"/>
    </xf>
    <xf numFmtId="0" fontId="0" fillId="2" borderId="68" applyNumberFormat="0" applyFont="1" applyFill="1" applyBorder="1" applyAlignment="1" applyProtection="0">
      <alignment vertical="bottom"/>
    </xf>
    <xf numFmtId="49" fontId="0" fillId="5" borderId="45" applyNumberFormat="1" applyFont="1" applyFill="1" applyBorder="1" applyAlignment="1" applyProtection="0">
      <alignment vertical="bottom"/>
    </xf>
    <xf numFmtId="49" fontId="0" fillId="5" borderId="28" applyNumberFormat="1" applyFont="1" applyFill="1" applyBorder="1" applyAlignment="1" applyProtection="0">
      <alignment vertical="bottom"/>
    </xf>
    <xf numFmtId="49" fontId="0" fillId="5" borderId="17" applyNumberFormat="1" applyFont="1" applyFill="1" applyBorder="1" applyAlignment="1" applyProtection="0">
      <alignment vertical="bottom"/>
    </xf>
    <xf numFmtId="0" fontId="0" fillId="5" borderId="17" applyNumberFormat="0" applyFont="1" applyFill="1" applyBorder="1" applyAlignment="1" applyProtection="0">
      <alignment vertical="bottom"/>
    </xf>
    <xf numFmtId="0" fontId="0" fillId="5" borderId="27" applyNumberFormat="0" applyFont="1" applyFill="1" applyBorder="1" applyAlignment="1" applyProtection="0">
      <alignment vertical="bottom"/>
    </xf>
    <xf numFmtId="0" fontId="0" fillId="2" borderId="65" applyNumberFormat="0" applyFont="1" applyFill="1" applyBorder="1" applyAlignment="1" applyProtection="0">
      <alignment vertical="bottom"/>
    </xf>
    <xf numFmtId="0" fontId="0" fillId="2" borderId="62" applyNumberFormat="0" applyFont="1" applyFill="1" applyBorder="1" applyAlignment="1" applyProtection="0">
      <alignment vertical="bottom"/>
    </xf>
    <xf numFmtId="49" fontId="0" fillId="5" borderId="45" applyNumberFormat="1" applyFont="1" applyFill="1" applyBorder="1" applyAlignment="1" applyProtection="0">
      <alignment vertical="bottom" wrapText="1"/>
    </xf>
    <xf numFmtId="49" fontId="0" fillId="5" borderId="45" applyNumberFormat="1" applyFont="1" applyFill="1" applyBorder="1" applyAlignment="1" applyProtection="0">
      <alignment vertical="top"/>
    </xf>
    <xf numFmtId="0" fontId="0" fillId="5" borderId="45" applyNumberFormat="0" applyFont="1" applyFill="1" applyBorder="1" applyAlignment="1" applyProtection="0">
      <alignment vertical="top"/>
    </xf>
    <xf numFmtId="59" fontId="0" fillId="5" borderId="45" applyNumberFormat="1" applyFont="1" applyFill="1" applyBorder="1" applyAlignment="1" applyProtection="0">
      <alignment vertical="top"/>
    </xf>
    <xf numFmtId="4" fontId="0" fillId="5" borderId="45" applyNumberFormat="1" applyFont="1" applyFill="1" applyBorder="1" applyAlignment="1" applyProtection="0">
      <alignment vertical="top"/>
    </xf>
    <xf numFmtId="0" fontId="16" fillId="2" borderId="69" applyNumberFormat="1" applyFont="1" applyFill="1" applyBorder="1" applyAlignment="1" applyProtection="0">
      <alignment vertical="top"/>
    </xf>
    <xf numFmtId="49" fontId="16" fillId="2" borderId="69" applyNumberFormat="1" applyFont="1" applyFill="1" applyBorder="1" applyAlignment="1" applyProtection="0">
      <alignment vertical="top"/>
    </xf>
    <xf numFmtId="49" fontId="16" fillId="2" borderId="69" applyNumberFormat="1" applyFont="1" applyFill="1" applyBorder="1" applyAlignment="1" applyProtection="0">
      <alignment horizontal="left" vertical="top" wrapText="1"/>
    </xf>
    <xf numFmtId="59" fontId="16" fillId="2" borderId="69" applyNumberFormat="1" applyFont="1" applyFill="1" applyBorder="1" applyAlignment="1" applyProtection="0">
      <alignment vertical="top"/>
    </xf>
    <xf numFmtId="4" fontId="16" fillId="2" borderId="69" applyNumberFormat="1" applyFont="1" applyFill="1" applyBorder="1" applyAlignment="1" applyProtection="0">
      <alignment vertical="top"/>
    </xf>
    <xf numFmtId="0" fontId="16" fillId="2" borderId="69" applyNumberFormat="0" applyFont="1" applyFill="1" applyBorder="1" applyAlignment="1" applyProtection="0">
      <alignment vertical="top"/>
    </xf>
    <xf numFmtId="0" fontId="16" fillId="2" borderId="67" applyNumberFormat="0" applyFont="1" applyFill="1" applyBorder="1" applyAlignment="1" applyProtection="0">
      <alignment vertical="bottom"/>
    </xf>
    <xf numFmtId="0" fontId="16" fillId="2" borderId="63" applyNumberFormat="0" applyFont="1" applyFill="1" applyBorder="1" applyAlignment="1" applyProtection="0">
      <alignment vertical="bottom"/>
    </xf>
    <xf numFmtId="49" fontId="16" fillId="2" borderId="63" applyNumberFormat="1" applyFont="1" applyFill="1" applyBorder="1" applyAlignment="1" applyProtection="0">
      <alignment vertical="bottom"/>
    </xf>
    <xf numFmtId="0" fontId="16" fillId="2" borderId="70" applyNumberFormat="1" applyFont="1" applyFill="1" applyBorder="1" applyAlignment="1" applyProtection="0">
      <alignment vertical="top"/>
    </xf>
    <xf numFmtId="49" fontId="16" fillId="2" borderId="70" applyNumberFormat="1" applyFont="1" applyFill="1" applyBorder="1" applyAlignment="1" applyProtection="0">
      <alignment vertical="top"/>
    </xf>
    <xf numFmtId="49" fontId="16" fillId="2" borderId="70" applyNumberFormat="1" applyFont="1" applyFill="1" applyBorder="1" applyAlignment="1" applyProtection="0">
      <alignment horizontal="left" vertical="top" wrapText="1"/>
    </xf>
    <xf numFmtId="59" fontId="16" fillId="2" borderId="70" applyNumberFormat="1" applyFont="1" applyFill="1" applyBorder="1" applyAlignment="1" applyProtection="0">
      <alignment vertical="top"/>
    </xf>
    <xf numFmtId="4" fontId="16" fillId="2" borderId="70" applyNumberFormat="1" applyFont="1" applyFill="1" applyBorder="1" applyAlignment="1" applyProtection="0">
      <alignment vertical="top"/>
    </xf>
    <xf numFmtId="0" fontId="16" fillId="2" borderId="70" applyNumberFormat="0" applyFont="1" applyFill="1" applyBorder="1" applyAlignment="1" applyProtection="0">
      <alignment vertical="top"/>
    </xf>
    <xf numFmtId="49" fontId="17" fillId="2" borderId="67" applyNumberFormat="1" applyFont="1" applyFill="1" applyBorder="1" applyAlignment="1" applyProtection="0">
      <alignment horizontal="left" vertical="top" wrapText="1"/>
    </xf>
    <xf numFmtId="0" fontId="17" fillId="2" borderId="63" applyNumberFormat="0" applyFont="1" applyFill="1" applyBorder="1" applyAlignment="1" applyProtection="0">
      <alignment vertical="top" wrapText="1"/>
    </xf>
    <xf numFmtId="59" fontId="17" fillId="2" borderId="63" applyNumberFormat="1" applyFont="1" applyFill="1" applyBorder="1" applyAlignment="1" applyProtection="0">
      <alignment vertical="top" wrapText="1"/>
    </xf>
    <xf numFmtId="4" fontId="17" fillId="2" borderId="63" applyNumberFormat="1" applyFont="1" applyFill="1" applyBorder="1" applyAlignment="1" applyProtection="0">
      <alignment vertical="top" wrapText="1"/>
    </xf>
    <xf numFmtId="4" fontId="17" fillId="2" borderId="68" applyNumberFormat="1" applyFont="1" applyFill="1" applyBorder="1" applyAlignment="1" applyProtection="0">
      <alignment vertical="top" wrapText="1"/>
    </xf>
    <xf numFmtId="49" fontId="18" fillId="2" borderId="63" applyNumberFormat="1" applyFont="1" applyFill="1" applyBorder="1" applyAlignment="1" applyProtection="0">
      <alignment vertical="bottom" wrapText="1"/>
    </xf>
    <xf numFmtId="0" fontId="16" fillId="2" borderId="71" applyNumberFormat="1" applyFont="1" applyFill="1" applyBorder="1" applyAlignment="1" applyProtection="0">
      <alignment vertical="top"/>
    </xf>
    <xf numFmtId="49" fontId="16" fillId="2" borderId="71" applyNumberFormat="1" applyFont="1" applyFill="1" applyBorder="1" applyAlignment="1" applyProtection="0">
      <alignment vertical="top"/>
    </xf>
    <xf numFmtId="49" fontId="16" fillId="2" borderId="71" applyNumberFormat="1" applyFont="1" applyFill="1" applyBorder="1" applyAlignment="1" applyProtection="0">
      <alignment horizontal="left" vertical="top" wrapText="1"/>
    </xf>
    <xf numFmtId="59" fontId="16" fillId="2" borderId="71" applyNumberFormat="1" applyFont="1" applyFill="1" applyBorder="1" applyAlignment="1" applyProtection="0">
      <alignment vertical="top"/>
    </xf>
    <xf numFmtId="4" fontId="16" fillId="2" borderId="71" applyNumberFormat="1" applyFont="1" applyFill="1" applyBorder="1" applyAlignment="1" applyProtection="0">
      <alignment vertical="top"/>
    </xf>
    <xf numFmtId="0" fontId="16" fillId="2" borderId="71" applyNumberFormat="0" applyFont="1" applyFill="1" applyBorder="1" applyAlignment="1" applyProtection="0">
      <alignment vertical="top"/>
    </xf>
    <xf numFmtId="49" fontId="0" fillId="5" borderId="57" applyNumberFormat="1" applyFont="1" applyFill="1" applyBorder="1" applyAlignment="1" applyProtection="0">
      <alignment vertical="top"/>
    </xf>
    <xf numFmtId="49" fontId="0" fillId="5" borderId="57" applyNumberFormat="1" applyFont="1" applyFill="1" applyBorder="1" applyAlignment="1" applyProtection="0">
      <alignment horizontal="left" vertical="top" wrapText="1"/>
    </xf>
    <xf numFmtId="0" fontId="0" fillId="5" borderId="57" applyNumberFormat="0" applyFont="1" applyFill="1" applyBorder="1" applyAlignment="1" applyProtection="0">
      <alignment vertical="top"/>
    </xf>
    <xf numFmtId="59" fontId="0" fillId="5" borderId="57" applyNumberFormat="1" applyFont="1" applyFill="1" applyBorder="1" applyAlignment="1" applyProtection="0">
      <alignment vertical="top"/>
    </xf>
    <xf numFmtId="4" fontId="0" fillId="5" borderId="57" applyNumberFormat="1" applyFont="1" applyFill="1" applyBorder="1" applyAlignment="1" applyProtection="0">
      <alignment vertical="top"/>
    </xf>
    <xf numFmtId="49" fontId="17" fillId="2" borderId="72" applyNumberFormat="1" applyFont="1" applyFill="1" applyBorder="1" applyAlignment="1" applyProtection="0">
      <alignment horizontal="left" vertical="top" wrapText="1"/>
    </xf>
    <xf numFmtId="0" fontId="17" fillId="2" borderId="73" applyNumberFormat="0" applyFont="1" applyFill="1" applyBorder="1" applyAlignment="1" applyProtection="0">
      <alignment vertical="top" wrapText="1"/>
    </xf>
    <xf numFmtId="59" fontId="17" fillId="2" borderId="73" applyNumberFormat="1" applyFont="1" applyFill="1" applyBorder="1" applyAlignment="1" applyProtection="0">
      <alignment vertical="top" wrapText="1"/>
    </xf>
    <xf numFmtId="4" fontId="17" fillId="2" borderId="73" applyNumberFormat="1" applyFont="1" applyFill="1" applyBorder="1" applyAlignment="1" applyProtection="0">
      <alignment vertical="top" wrapText="1"/>
    </xf>
    <xf numFmtId="4" fontId="17" fillId="2" borderId="74" applyNumberFormat="1" applyFont="1" applyFill="1" applyBorder="1" applyAlignment="1" applyProtection="0">
      <alignment vertical="top" wrapText="1"/>
    </xf>
    <xf numFmtId="0" fontId="16" fillId="2" borderId="53" applyNumberFormat="1" applyFont="1" applyFill="1" applyBorder="1" applyAlignment="1" applyProtection="0">
      <alignment vertical="top"/>
    </xf>
    <xf numFmtId="49" fontId="16" fillId="2" borderId="53" applyNumberFormat="1" applyFont="1" applyFill="1" applyBorder="1" applyAlignment="1" applyProtection="0">
      <alignment vertical="top"/>
    </xf>
    <xf numFmtId="49" fontId="16" fillId="2" borderId="53" applyNumberFormat="1" applyFont="1" applyFill="1" applyBorder="1" applyAlignment="1" applyProtection="0">
      <alignment horizontal="left" vertical="top" wrapText="1"/>
    </xf>
    <xf numFmtId="59" fontId="16" fillId="2" borderId="53" applyNumberFormat="1" applyFont="1" applyFill="1" applyBorder="1" applyAlignment="1" applyProtection="0">
      <alignment vertical="top"/>
    </xf>
    <xf numFmtId="4" fontId="16" fillId="2" borderId="53" applyNumberFormat="1" applyFont="1" applyFill="1" applyBorder="1" applyAlignment="1" applyProtection="0">
      <alignment vertical="top"/>
    </xf>
    <xf numFmtId="0" fontId="16" fillId="2" borderId="53" applyNumberFormat="0" applyFont="1" applyFill="1" applyBorder="1" applyAlignment="1" applyProtection="0">
      <alignment vertical="top"/>
    </xf>
    <xf numFmtId="0" fontId="16" fillId="2" borderId="75" applyNumberFormat="1" applyFont="1" applyFill="1" applyBorder="1" applyAlignment="1" applyProtection="0">
      <alignment vertical="top"/>
    </xf>
    <xf numFmtId="49" fontId="16" fillId="2" borderId="75" applyNumberFormat="1" applyFont="1" applyFill="1" applyBorder="1" applyAlignment="1" applyProtection="0">
      <alignment vertical="top"/>
    </xf>
    <xf numFmtId="49" fontId="16" fillId="2" borderId="75" applyNumberFormat="1" applyFont="1" applyFill="1" applyBorder="1" applyAlignment="1" applyProtection="0">
      <alignment horizontal="left" vertical="top" wrapText="1"/>
    </xf>
    <xf numFmtId="59" fontId="16" fillId="2" borderId="75" applyNumberFormat="1" applyFont="1" applyFill="1" applyBorder="1" applyAlignment="1" applyProtection="0">
      <alignment vertical="top"/>
    </xf>
    <xf numFmtId="4" fontId="16" fillId="2" borderId="75" applyNumberFormat="1" applyFont="1" applyFill="1" applyBorder="1" applyAlignment="1" applyProtection="0">
      <alignment vertical="top"/>
    </xf>
    <xf numFmtId="0" fontId="16" fillId="2" borderId="75" applyNumberFormat="0" applyFont="1" applyFill="1" applyBorder="1" applyAlignment="1" applyProtection="0">
      <alignment vertical="top"/>
    </xf>
    <xf numFmtId="0" fontId="0" fillId="2" borderId="76" applyNumberFormat="0" applyFont="1" applyFill="1" applyBorder="1" applyAlignment="1" applyProtection="0">
      <alignment vertical="top"/>
    </xf>
    <xf numFmtId="49" fontId="0" fillId="2" borderId="76" applyNumberFormat="1" applyFont="1" applyFill="1" applyBorder="1" applyAlignment="1" applyProtection="0">
      <alignment vertical="top"/>
    </xf>
    <xf numFmtId="49" fontId="0" fillId="2" borderId="76" applyNumberFormat="1" applyFont="1" applyFill="1" applyBorder="1" applyAlignment="1" applyProtection="0">
      <alignment horizontal="left" vertical="top" wrapText="1"/>
    </xf>
    <xf numFmtId="0" fontId="0" fillId="2" borderId="63" applyNumberFormat="1" applyFont="1" applyFill="1" applyBorder="1" applyAlignment="1" applyProtection="0">
      <alignment vertical="bottom"/>
    </xf>
    <xf numFmtId="49" fontId="0" fillId="2" borderId="63" applyNumberFormat="1" applyFont="1" applyFill="1" applyBorder="1" applyAlignment="1" applyProtection="0">
      <alignment horizontal="left" vertical="bottom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5e88b1"/>
      <rgbColor rgb="ffeef3f4"/>
      <rgbColor rgb="ff0000ff"/>
      <rgbColor rgb="ffc0c0c0"/>
      <rgbColor rgb="ffffffcc"/>
      <rgbColor rgb="ff00641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/>
</file>

<file path=xl/theme/theme1.xml><?xml version="1.0" encoding="utf-8"?>
<a:theme xmlns:a="http://schemas.openxmlformats.org/drawingml/2006/main" xmlns:r="http://schemas.openxmlformats.org/officeDocument/2006/relationships" name="Motiv sady Office">
  <a:themeElements>
    <a:clrScheme name="Motiv sady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iv sady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iv sady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14"/>
  <sheetViews>
    <sheetView workbookViewId="0" showGridLines="0" defaultGridColor="1"/>
  </sheetViews>
  <sheetFormatPr defaultColWidth="10" defaultRowHeight="13" customHeight="1" outlineLevelRow="0" outlineLevelCol="0"/>
  <cols>
    <col min="1" max="1" width="2" style="1" customWidth="1"/>
    <col min="2" max="4" width="33.6016" style="1" customWidth="1"/>
    <col min="5" max="5" width="10" style="1" customWidth="1"/>
    <col min="6" max="256" width="10" style="1" customWidth="1"/>
  </cols>
  <sheetData>
    <row r="1" ht="15" customHeight="1">
      <c r="A1" s="2"/>
      <c r="B1" s="3"/>
      <c r="C1" s="3"/>
      <c r="D1" s="3"/>
      <c r="E1" s="4"/>
    </row>
    <row r="2" ht="15" customHeight="1">
      <c r="A2" s="5"/>
      <c r="B2" s="6"/>
      <c r="C2" s="6"/>
      <c r="D2" s="6"/>
      <c r="E2" s="7"/>
    </row>
    <row r="3" ht="50" customHeight="1">
      <c r="A3" s="5"/>
      <c r="B3" t="s" s="8">
        <v>0</v>
      </c>
      <c r="C3" s="6"/>
      <c r="D3" s="6"/>
      <c r="E3" s="7"/>
    </row>
    <row r="4" ht="15" customHeight="1">
      <c r="A4" s="5"/>
      <c r="B4" s="6"/>
      <c r="C4" s="6"/>
      <c r="D4" s="6"/>
      <c r="E4" s="7"/>
    </row>
    <row r="5" ht="15" customHeight="1">
      <c r="A5" s="5"/>
      <c r="B5" s="6"/>
      <c r="C5" s="6"/>
      <c r="D5" s="6"/>
      <c r="E5" s="7"/>
    </row>
    <row r="6" ht="15" customHeight="1">
      <c r="A6" s="5"/>
      <c r="B6" s="6"/>
      <c r="C6" s="6"/>
      <c r="D6" s="6"/>
      <c r="E6" s="7"/>
    </row>
    <row r="7" ht="20" customHeight="1">
      <c r="A7" s="5"/>
      <c r="B7" t="s" s="9">
        <v>1</v>
      </c>
      <c r="C7" t="s" s="9">
        <v>2</v>
      </c>
      <c r="D7" t="s" s="9">
        <v>3</v>
      </c>
      <c r="E7" s="7"/>
    </row>
    <row r="8" ht="15" customHeight="1">
      <c r="A8" s="5"/>
      <c r="B8" s="6"/>
      <c r="C8" s="6"/>
      <c r="D8" s="6"/>
      <c r="E8" s="7"/>
    </row>
    <row r="9" ht="17" customHeight="1">
      <c r="A9" s="5"/>
      <c r="B9" t="s" s="10">
        <v>4</v>
      </c>
      <c r="C9" s="11"/>
      <c r="D9" s="11"/>
      <c r="E9" s="7"/>
    </row>
    <row r="10" ht="17" customHeight="1">
      <c r="A10" s="5"/>
      <c r="B10" s="12"/>
      <c r="C10" t="s" s="13">
        <v>5</v>
      </c>
      <c r="D10" t="s" s="14">
        <v>6</v>
      </c>
      <c r="E10" s="7"/>
    </row>
    <row r="11" ht="13" customHeight="1">
      <c r="A11" s="5"/>
      <c r="B11" t="s" s="10">
        <v>4</v>
      </c>
      <c r="C11" s="11"/>
      <c r="D11" s="11"/>
      <c r="E11" s="7"/>
    </row>
    <row r="12" ht="13" customHeight="1">
      <c r="A12" s="15"/>
      <c r="B12" s="12"/>
      <c r="C12" t="s" s="13">
        <v>5</v>
      </c>
      <c r="D12" t="s" s="14">
        <v>6</v>
      </c>
      <c r="E12" s="16"/>
    </row>
    <row r="13" ht="13" customHeight="1">
      <c r="A13" s="2"/>
      <c r="B13" t="s" s="10">
        <v>7</v>
      </c>
      <c r="C13" s="11"/>
      <c r="D13" s="11"/>
      <c r="E13" s="4"/>
    </row>
    <row r="14" ht="13" customHeight="1">
      <c r="A14" s="15"/>
      <c r="B14" s="17"/>
      <c r="C14" t="s" s="18">
        <v>5</v>
      </c>
      <c r="D14" t="s" s="19">
        <v>8</v>
      </c>
      <c r="E14" s="16"/>
    </row>
  </sheetData>
  <mergeCells count="1">
    <mergeCell ref="B3:D3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O57"/>
  <sheetViews>
    <sheetView workbookViewId="0" showGridLines="0" defaultGridColor="1"/>
  </sheetViews>
  <sheetFormatPr defaultColWidth="9" defaultRowHeight="12.75" customHeight="1" outlineLevelRow="0" outlineLevelCol="0"/>
  <cols>
    <col min="1" max="1" hidden="1" width="9" style="20" customWidth="1"/>
    <col min="2" max="2" width="9.21094" style="20" customWidth="1"/>
    <col min="3" max="3" width="7.42188" style="20" customWidth="1"/>
    <col min="4" max="4" width="13.4219" style="20" customWidth="1"/>
    <col min="5" max="5" width="12.2109" style="20" customWidth="1"/>
    <col min="6" max="6" width="11.4219" style="20" customWidth="1"/>
    <col min="7" max="9" width="12.8125" style="20" customWidth="1"/>
    <col min="10" max="10" width="6.8125" style="20" customWidth="1"/>
    <col min="11" max="11" width="4.21094" style="20" customWidth="1"/>
    <col min="12" max="15" width="10.8125" style="20" customWidth="1"/>
    <col min="16" max="256" width="9" style="20" customWidth="1"/>
  </cols>
  <sheetData>
    <row r="1" ht="33.75" customHeight="1">
      <c r="A1" t="s" s="21">
        <v>9</v>
      </c>
      <c r="B1" t="s" s="22">
        <v>10</v>
      </c>
      <c r="C1" s="23"/>
      <c r="D1" s="23"/>
      <c r="E1" s="23"/>
      <c r="F1" s="23"/>
      <c r="G1" s="23"/>
      <c r="H1" s="23"/>
      <c r="I1" s="23"/>
      <c r="J1" s="24"/>
      <c r="K1" s="25"/>
      <c r="L1" s="3"/>
      <c r="M1" s="3"/>
      <c r="N1" s="3"/>
      <c r="O1" s="4"/>
    </row>
    <row r="2" ht="23.25" customHeight="1">
      <c r="A2" s="26"/>
      <c r="B2" t="s" s="27">
        <v>11</v>
      </c>
      <c r="C2" s="28"/>
      <c r="D2" t="s" s="29">
        <v>12</v>
      </c>
      <c r="E2" s="30"/>
      <c r="F2" s="30"/>
      <c r="G2" s="30"/>
      <c r="H2" s="30"/>
      <c r="I2" s="30"/>
      <c r="J2" s="31"/>
      <c r="K2" s="32"/>
      <c r="L2" s="6"/>
      <c r="M2" s="6"/>
      <c r="N2" s="6"/>
      <c r="O2" s="33"/>
    </row>
    <row r="3" ht="23.25" customHeight="1" hidden="1">
      <c r="A3" s="26"/>
      <c r="B3" t="s" s="34">
        <v>13</v>
      </c>
      <c r="C3" s="35"/>
      <c r="D3" s="36"/>
      <c r="E3" s="37"/>
      <c r="F3" s="37"/>
      <c r="G3" s="37"/>
      <c r="H3" s="37"/>
      <c r="I3" s="37"/>
      <c r="J3" s="38"/>
      <c r="K3" s="32"/>
      <c r="L3" s="6"/>
      <c r="M3" s="6"/>
      <c r="N3" s="6"/>
      <c r="O3" s="7"/>
    </row>
    <row r="4" ht="23.25" customHeight="1" hidden="1">
      <c r="A4" s="26"/>
      <c r="B4" t="s" s="39">
        <v>14</v>
      </c>
      <c r="C4" s="40"/>
      <c r="D4" s="41"/>
      <c r="E4" s="41"/>
      <c r="F4" s="42"/>
      <c r="G4" s="42"/>
      <c r="H4" s="42"/>
      <c r="I4" s="42"/>
      <c r="J4" s="43"/>
      <c r="K4" s="32"/>
      <c r="L4" s="6"/>
      <c r="M4" s="6"/>
      <c r="N4" s="6"/>
      <c r="O4" s="7"/>
    </row>
    <row r="5" ht="24" customHeight="1">
      <c r="A5" s="26"/>
      <c r="B5" t="s" s="44">
        <v>15</v>
      </c>
      <c r="C5" s="45"/>
      <c r="D5" t="s" s="46">
        <v>16</v>
      </c>
      <c r="E5" s="47"/>
      <c r="F5" s="47"/>
      <c r="G5" s="47"/>
      <c r="H5" t="s" s="48">
        <v>17</v>
      </c>
      <c r="I5" s="46"/>
      <c r="J5" s="49"/>
      <c r="K5" s="32"/>
      <c r="L5" s="6"/>
      <c r="M5" s="6"/>
      <c r="N5" s="6"/>
      <c r="O5" s="7"/>
    </row>
    <row r="6" ht="15.75" customHeight="1">
      <c r="A6" s="26"/>
      <c r="B6" s="50"/>
      <c r="C6" s="51"/>
      <c r="D6" s="52"/>
      <c r="E6" s="51"/>
      <c r="F6" s="51"/>
      <c r="G6" s="51"/>
      <c r="H6" t="s" s="53">
        <v>18</v>
      </c>
      <c r="I6" s="52"/>
      <c r="J6" s="54"/>
      <c r="K6" s="32"/>
      <c r="L6" s="6"/>
      <c r="M6" s="6"/>
      <c r="N6" s="6"/>
      <c r="O6" s="7"/>
    </row>
    <row r="7" ht="15.75" customHeight="1">
      <c r="A7" s="26"/>
      <c r="B7" s="55"/>
      <c r="C7" s="56"/>
      <c r="D7" s="57"/>
      <c r="E7" s="58"/>
      <c r="F7" s="58"/>
      <c r="G7" s="58"/>
      <c r="H7" s="59"/>
      <c r="I7" s="58"/>
      <c r="J7" s="60"/>
      <c r="K7" s="32"/>
      <c r="L7" s="6"/>
      <c r="M7" s="6"/>
      <c r="N7" s="6"/>
      <c r="O7" s="7"/>
    </row>
    <row r="8" ht="24" customHeight="1" hidden="1">
      <c r="A8" s="26"/>
      <c r="B8" t="s" s="44">
        <v>19</v>
      </c>
      <c r="C8" s="45"/>
      <c r="D8" s="61"/>
      <c r="E8" s="45"/>
      <c r="F8" s="45"/>
      <c r="G8" s="45"/>
      <c r="H8" t="s" s="48">
        <v>17</v>
      </c>
      <c r="I8" s="61"/>
      <c r="J8" s="49"/>
      <c r="K8" s="32"/>
      <c r="L8" s="6"/>
      <c r="M8" s="6"/>
      <c r="N8" s="6"/>
      <c r="O8" s="7"/>
    </row>
    <row r="9" ht="15.75" customHeight="1" hidden="1">
      <c r="A9" s="26"/>
      <c r="B9" s="32"/>
      <c r="C9" s="6"/>
      <c r="D9" s="62"/>
      <c r="E9" s="6"/>
      <c r="F9" s="6"/>
      <c r="G9" s="6"/>
      <c r="H9" t="s" s="53">
        <v>18</v>
      </c>
      <c r="I9" s="62"/>
      <c r="J9" s="54"/>
      <c r="K9" s="32"/>
      <c r="L9" s="6"/>
      <c r="M9" s="6"/>
      <c r="N9" s="6"/>
      <c r="O9" s="7"/>
    </row>
    <row r="10" ht="15.75" customHeight="1" hidden="1">
      <c r="A10" s="26"/>
      <c r="B10" s="63"/>
      <c r="C10" s="64"/>
      <c r="D10" s="65"/>
      <c r="E10" s="59"/>
      <c r="F10" s="59"/>
      <c r="G10" s="66"/>
      <c r="H10" s="66"/>
      <c r="I10" s="67"/>
      <c r="J10" s="60"/>
      <c r="K10" s="32"/>
      <c r="L10" s="6"/>
      <c r="M10" s="6"/>
      <c r="N10" s="6"/>
      <c r="O10" s="7"/>
    </row>
    <row r="11" ht="24" customHeight="1">
      <c r="A11" s="26"/>
      <c r="B11" t="s" s="44">
        <v>20</v>
      </c>
      <c r="C11" s="45"/>
      <c r="D11" s="46"/>
      <c r="E11" s="46"/>
      <c r="F11" s="46"/>
      <c r="G11" s="46"/>
      <c r="H11" t="s" s="48">
        <v>17</v>
      </c>
      <c r="I11" s="46"/>
      <c r="J11" s="49"/>
      <c r="K11" s="32"/>
      <c r="L11" s="6"/>
      <c r="M11" s="6"/>
      <c r="N11" s="6"/>
      <c r="O11" s="7"/>
    </row>
    <row r="12" ht="15.75" customHeight="1">
      <c r="A12" s="26"/>
      <c r="B12" s="50"/>
      <c r="C12" s="51"/>
      <c r="D12" s="52"/>
      <c r="E12" s="52"/>
      <c r="F12" s="52"/>
      <c r="G12" s="52"/>
      <c r="H12" t="s" s="53">
        <v>18</v>
      </c>
      <c r="I12" s="52"/>
      <c r="J12" s="54"/>
      <c r="K12" s="32"/>
      <c r="L12" s="6"/>
      <c r="M12" s="6"/>
      <c r="N12" s="6"/>
      <c r="O12" s="7"/>
    </row>
    <row r="13" ht="15.75" customHeight="1">
      <c r="A13" s="26"/>
      <c r="B13" s="55"/>
      <c r="C13" s="56"/>
      <c r="D13" s="57"/>
      <c r="E13" s="57"/>
      <c r="F13" s="57"/>
      <c r="G13" s="57"/>
      <c r="H13" s="68"/>
      <c r="I13" s="58"/>
      <c r="J13" s="60"/>
      <c r="K13" s="32"/>
      <c r="L13" s="6"/>
      <c r="M13" s="6"/>
      <c r="N13" s="6"/>
      <c r="O13" s="7"/>
    </row>
    <row r="14" ht="24" customHeight="1">
      <c r="A14" s="26"/>
      <c r="B14" t="s" s="69">
        <v>21</v>
      </c>
      <c r="C14" s="70"/>
      <c r="D14" t="s" s="71">
        <v>22</v>
      </c>
      <c r="E14" s="47"/>
      <c r="F14" s="47"/>
      <c r="G14" s="47"/>
      <c r="H14" s="72"/>
      <c r="I14" s="47"/>
      <c r="J14" s="49"/>
      <c r="K14" s="32"/>
      <c r="L14" s="6"/>
      <c r="M14" s="6"/>
      <c r="N14" s="6"/>
      <c r="O14" s="7"/>
    </row>
    <row r="15" ht="32.25" customHeight="1">
      <c r="A15" s="26"/>
      <c r="B15" t="s" s="73">
        <v>23</v>
      </c>
      <c r="C15" s="74"/>
      <c r="D15" s="66"/>
      <c r="E15" s="75"/>
      <c r="F15" s="75"/>
      <c r="G15" s="67"/>
      <c r="H15" s="67"/>
      <c r="I15" t="s" s="76">
        <v>24</v>
      </c>
      <c r="J15" s="77"/>
      <c r="K15" s="32"/>
      <c r="L15" s="6"/>
      <c r="M15" s="6"/>
      <c r="N15" s="6"/>
      <c r="O15" s="7"/>
    </row>
    <row r="16" ht="23.25" customHeight="1">
      <c r="A16" t="s" s="78">
        <v>25</v>
      </c>
      <c r="B16" t="s" s="79">
        <v>25</v>
      </c>
      <c r="C16" s="80"/>
      <c r="D16" s="81"/>
      <c r="E16" s="82"/>
      <c r="F16" s="83"/>
      <c r="G16" s="82"/>
      <c r="H16" s="83"/>
      <c r="I16" s="82"/>
      <c r="J16" s="84"/>
      <c r="K16" s="32"/>
      <c r="L16" s="6"/>
      <c r="M16" s="6"/>
      <c r="N16" s="6"/>
      <c r="O16" s="7"/>
    </row>
    <row r="17" ht="23.25" customHeight="1">
      <c r="A17" t="s" s="78">
        <v>26</v>
      </c>
      <c r="B17" t="s" s="79">
        <v>26</v>
      </c>
      <c r="C17" s="80"/>
      <c r="D17" s="81"/>
      <c r="E17" s="82"/>
      <c r="F17" s="83"/>
      <c r="G17" s="82"/>
      <c r="H17" s="83"/>
      <c r="I17" s="82">
        <v>0</v>
      </c>
      <c r="J17" s="84"/>
      <c r="K17" s="32"/>
      <c r="L17" s="6"/>
      <c r="M17" s="6"/>
      <c r="N17" s="6"/>
      <c r="O17" s="7"/>
    </row>
    <row r="18" ht="23.25" customHeight="1">
      <c r="A18" t="s" s="78">
        <v>27</v>
      </c>
      <c r="B18" t="s" s="79">
        <v>27</v>
      </c>
      <c r="C18" s="80"/>
      <c r="D18" s="81"/>
      <c r="E18" s="82"/>
      <c r="F18" s="83"/>
      <c r="G18" s="82"/>
      <c r="H18" s="83"/>
      <c r="I18" s="82">
        <v>0</v>
      </c>
      <c r="J18" s="84"/>
      <c r="K18" s="32"/>
      <c r="L18" s="6"/>
      <c r="M18" s="6"/>
      <c r="N18" s="6"/>
      <c r="O18" s="7"/>
    </row>
    <row r="19" ht="23.25" customHeight="1">
      <c r="A19" t="s" s="78">
        <v>28</v>
      </c>
      <c r="B19" t="s" s="79">
        <v>29</v>
      </c>
      <c r="C19" s="80"/>
      <c r="D19" s="81"/>
      <c r="E19" s="82"/>
      <c r="F19" s="83"/>
      <c r="G19" s="82"/>
      <c r="H19" s="83"/>
      <c r="I19" s="82"/>
      <c r="J19" s="84"/>
      <c r="K19" s="32"/>
      <c r="L19" s="6"/>
      <c r="M19" s="6"/>
      <c r="N19" s="6"/>
      <c r="O19" s="7"/>
    </row>
    <row r="20" ht="23.25" customHeight="1">
      <c r="A20" t="s" s="78">
        <v>30</v>
      </c>
      <c r="B20" t="s" s="79">
        <v>31</v>
      </c>
      <c r="C20" s="80"/>
      <c r="D20" s="81"/>
      <c r="E20" s="82"/>
      <c r="F20" s="83"/>
      <c r="G20" s="82"/>
      <c r="H20" s="83"/>
      <c r="I20" s="82">
        <v>0</v>
      </c>
      <c r="J20" s="84"/>
      <c r="K20" s="32"/>
      <c r="L20" s="6"/>
      <c r="M20" s="6"/>
      <c r="N20" s="6"/>
      <c r="O20" s="7"/>
    </row>
    <row r="21" ht="23.25" customHeight="1">
      <c r="A21" s="26"/>
      <c r="B21" t="s" s="85">
        <v>24</v>
      </c>
      <c r="C21" s="86"/>
      <c r="D21" s="87"/>
      <c r="E21" s="88"/>
      <c r="F21" s="89"/>
      <c r="G21" s="88"/>
      <c r="H21" s="89"/>
      <c r="I21" s="88">
        <f>SUM(I16:J20)</f>
        <v>0</v>
      </c>
      <c r="J21" s="90"/>
      <c r="K21" s="32"/>
      <c r="L21" s="6"/>
      <c r="M21" s="6"/>
      <c r="N21" s="6"/>
      <c r="O21" s="7"/>
    </row>
    <row r="22" ht="33" customHeight="1">
      <c r="A22" s="26"/>
      <c r="B22" t="s" s="91">
        <v>32</v>
      </c>
      <c r="C22" s="80"/>
      <c r="D22" s="92"/>
      <c r="E22" s="93"/>
      <c r="F22" s="80"/>
      <c r="G22" s="94"/>
      <c r="H22" s="94"/>
      <c r="I22" s="94"/>
      <c r="J22" s="95"/>
      <c r="K22" s="32"/>
      <c r="L22" s="6"/>
      <c r="M22" s="6"/>
      <c r="N22" s="6"/>
      <c r="O22" s="7"/>
    </row>
    <row r="23" ht="23.25" customHeight="1">
      <c r="A23" s="26"/>
      <c r="B23" t="s" s="79">
        <v>33</v>
      </c>
      <c r="C23" s="80"/>
      <c r="D23" s="81"/>
      <c r="E23" s="96">
        <v>15</v>
      </c>
      <c r="F23" t="s" s="97">
        <v>34</v>
      </c>
      <c r="G23" s="98">
        <v>0</v>
      </c>
      <c r="H23" s="99"/>
      <c r="I23" s="99"/>
      <c r="J23" t="s" s="95">
        <f t="shared" si="1" ref="J23:J28">$J$29</f>
        <v>35</v>
      </c>
      <c r="K23" s="32"/>
      <c r="L23" s="6"/>
      <c r="M23" s="6"/>
      <c r="N23" s="6"/>
      <c r="O23" s="7"/>
    </row>
    <row r="24" ht="23.25" customHeight="1">
      <c r="A24" s="26"/>
      <c r="B24" t="s" s="79">
        <v>36</v>
      </c>
      <c r="C24" s="80"/>
      <c r="D24" s="81"/>
      <c r="E24" s="96">
        <f>$E$23</f>
        <v>15</v>
      </c>
      <c r="F24" t="s" s="97">
        <v>34</v>
      </c>
      <c r="G24" s="88">
        <v>0</v>
      </c>
      <c r="H24" s="100"/>
      <c r="I24" s="100"/>
      <c r="J24" t="s" s="95">
        <f t="shared" si="1"/>
        <v>35</v>
      </c>
      <c r="K24" s="32"/>
      <c r="L24" s="6"/>
      <c r="M24" s="6"/>
      <c r="N24" s="6"/>
      <c r="O24" s="7"/>
    </row>
    <row r="25" ht="23.25" customHeight="1">
      <c r="A25" s="26"/>
      <c r="B25" t="s" s="79">
        <v>37</v>
      </c>
      <c r="C25" s="80"/>
      <c r="D25" s="81"/>
      <c r="E25" s="96">
        <v>21</v>
      </c>
      <c r="F25" t="s" s="97">
        <v>34</v>
      </c>
      <c r="G25" s="98"/>
      <c r="H25" s="99"/>
      <c r="I25" s="99"/>
      <c r="J25" t="s" s="95">
        <f t="shared" si="1"/>
        <v>35</v>
      </c>
      <c r="K25" s="32"/>
      <c r="L25" s="6"/>
      <c r="M25" s="6"/>
      <c r="N25" s="6"/>
      <c r="O25" s="7"/>
    </row>
    <row r="26" ht="23.25" customHeight="1">
      <c r="A26" s="26"/>
      <c r="B26" t="s" s="79">
        <v>38</v>
      </c>
      <c r="C26" s="80"/>
      <c r="D26" s="81"/>
      <c r="E26" s="96">
        <f>$E$25</f>
        <v>21</v>
      </c>
      <c r="F26" t="s" s="97">
        <v>34</v>
      </c>
      <c r="G26" s="88"/>
      <c r="H26" s="100"/>
      <c r="I26" s="100"/>
      <c r="J26" t="s" s="95">
        <f t="shared" si="1"/>
        <v>35</v>
      </c>
      <c r="K26" s="32"/>
      <c r="L26" s="6"/>
      <c r="M26" s="6"/>
      <c r="N26" s="6"/>
      <c r="O26" s="7"/>
    </row>
    <row r="27" ht="23.25" customHeight="1">
      <c r="A27" s="26"/>
      <c r="B27" t="s" s="101">
        <v>39</v>
      </c>
      <c r="C27" s="102"/>
      <c r="D27" s="103"/>
      <c r="E27" s="102"/>
      <c r="F27" s="104"/>
      <c r="G27" s="105"/>
      <c r="H27" s="105"/>
      <c r="I27" s="105"/>
      <c r="J27" t="s" s="106">
        <f t="shared" si="1"/>
        <v>35</v>
      </c>
      <c r="K27" s="32"/>
      <c r="L27" s="6"/>
      <c r="M27" s="6"/>
      <c r="N27" s="6"/>
      <c r="O27" s="7"/>
    </row>
    <row r="28" ht="27.75" customHeight="1" hidden="1">
      <c r="A28" s="26"/>
      <c r="B28" t="s" s="107">
        <v>40</v>
      </c>
      <c r="C28" s="108"/>
      <c r="D28" s="108"/>
      <c r="E28" s="109"/>
      <c r="F28" s="110"/>
      <c r="G28" s="111">
        <v>2361381.38</v>
      </c>
      <c r="H28" s="112"/>
      <c r="I28" s="112"/>
      <c r="J28" t="s" s="113">
        <f t="shared" si="1"/>
        <v>35</v>
      </c>
      <c r="K28" s="32"/>
      <c r="L28" s="6"/>
      <c r="M28" s="6"/>
      <c r="N28" s="6"/>
      <c r="O28" s="7"/>
    </row>
    <row r="29" ht="27.75" customHeight="1">
      <c r="A29" s="26"/>
      <c r="B29" t="s" s="107">
        <v>41</v>
      </c>
      <c r="C29" s="114"/>
      <c r="D29" s="114"/>
      <c r="E29" s="114"/>
      <c r="F29" s="114"/>
      <c r="G29" s="111"/>
      <c r="H29" s="111"/>
      <c r="I29" s="111"/>
      <c r="J29" t="s" s="115">
        <v>42</v>
      </c>
      <c r="K29" s="32"/>
      <c r="L29" s="6"/>
      <c r="M29" s="6"/>
      <c r="N29" s="6"/>
      <c r="O29" s="7"/>
    </row>
    <row r="30" ht="12.75" customHeight="1">
      <c r="A30" s="26"/>
      <c r="B30" s="116"/>
      <c r="C30" s="117"/>
      <c r="D30" s="117"/>
      <c r="E30" s="117"/>
      <c r="F30" s="117"/>
      <c r="G30" s="117"/>
      <c r="H30" s="117"/>
      <c r="I30" s="117"/>
      <c r="J30" s="118"/>
      <c r="K30" s="32"/>
      <c r="L30" s="6"/>
      <c r="M30" s="6"/>
      <c r="N30" s="6"/>
      <c r="O30" s="7"/>
    </row>
    <row r="31" ht="30" customHeight="1">
      <c r="A31" s="26"/>
      <c r="B31" s="32"/>
      <c r="C31" s="6"/>
      <c r="D31" s="6"/>
      <c r="E31" s="6"/>
      <c r="F31" s="6"/>
      <c r="G31" s="6"/>
      <c r="H31" s="6"/>
      <c r="I31" s="6"/>
      <c r="J31" s="119"/>
      <c r="K31" s="32"/>
      <c r="L31" s="6"/>
      <c r="M31" s="6"/>
      <c r="N31" s="6"/>
      <c r="O31" s="7"/>
    </row>
    <row r="32" ht="18.75" customHeight="1">
      <c r="A32" s="26"/>
      <c r="B32" s="120"/>
      <c r="C32" t="s" s="121">
        <v>43</v>
      </c>
      <c r="D32" t="s" s="122">
        <v>44</v>
      </c>
      <c r="E32" s="123"/>
      <c r="F32" s="6"/>
      <c r="G32" s="123"/>
      <c r="H32" s="124">
        <f>TODAY()</f>
        <v>44326</v>
      </c>
      <c r="I32" s="123"/>
      <c r="J32" s="119"/>
      <c r="K32" s="32"/>
      <c r="L32" s="6"/>
      <c r="M32" s="6"/>
      <c r="N32" s="6"/>
      <c r="O32" s="7"/>
    </row>
    <row r="33" ht="47.25" customHeight="1">
      <c r="A33" s="26"/>
      <c r="B33" s="32"/>
      <c r="C33" s="6"/>
      <c r="D33" t="s" s="125">
        <v>22</v>
      </c>
      <c r="E33" s="45"/>
      <c r="F33" s="6"/>
      <c r="G33" s="45"/>
      <c r="H33" s="45"/>
      <c r="I33" s="45"/>
      <c r="J33" s="119"/>
      <c r="K33" s="32"/>
      <c r="L33" s="6"/>
      <c r="M33" s="6"/>
      <c r="N33" s="6"/>
      <c r="O33" s="7"/>
    </row>
    <row r="34" ht="18.75" customHeight="1">
      <c r="A34" s="26"/>
      <c r="B34" s="32"/>
      <c r="C34" s="6"/>
      <c r="D34" s="66"/>
      <c r="E34" s="66"/>
      <c r="F34" s="6"/>
      <c r="G34" s="66"/>
      <c r="H34" s="66"/>
      <c r="I34" s="66"/>
      <c r="J34" s="126"/>
      <c r="K34" s="32"/>
      <c r="L34" s="6"/>
      <c r="M34" s="6"/>
      <c r="N34" s="6"/>
      <c r="O34" s="7"/>
    </row>
    <row r="35" ht="12.75" customHeight="1">
      <c r="A35" s="26"/>
      <c r="B35" s="32"/>
      <c r="C35" s="6"/>
      <c r="D35" t="s" s="127">
        <v>45</v>
      </c>
      <c r="E35" s="128"/>
      <c r="F35" s="6"/>
      <c r="G35" s="45"/>
      <c r="H35" t="s" s="127">
        <v>46</v>
      </c>
      <c r="I35" s="45"/>
      <c r="J35" s="119"/>
      <c r="K35" s="32"/>
      <c r="L35" s="6"/>
      <c r="M35" s="6"/>
      <c r="N35" s="6"/>
      <c r="O35" s="7"/>
    </row>
    <row r="36" ht="13.5" customHeight="1">
      <c r="A36" s="129"/>
      <c r="B36" s="130"/>
      <c r="C36" s="131"/>
      <c r="D36" s="131"/>
      <c r="E36" s="131"/>
      <c r="F36" s="131"/>
      <c r="G36" s="131"/>
      <c r="H36" s="131"/>
      <c r="I36" s="131"/>
      <c r="J36" s="132"/>
      <c r="K36" s="32"/>
      <c r="L36" s="6"/>
      <c r="M36" s="6"/>
      <c r="N36" s="6"/>
      <c r="O36" s="7"/>
    </row>
    <row r="37" ht="27" customHeight="1" hidden="1">
      <c r="A37" s="133"/>
      <c r="B37" t="s" s="134">
        <v>47</v>
      </c>
      <c r="C37" s="135"/>
      <c r="D37" s="135"/>
      <c r="E37" s="135"/>
      <c r="F37" s="135"/>
      <c r="G37" s="135"/>
      <c r="H37" s="135"/>
      <c r="I37" s="135"/>
      <c r="J37" s="135"/>
      <c r="K37" s="6"/>
      <c r="L37" s="6"/>
      <c r="M37" s="6"/>
      <c r="N37" s="6"/>
      <c r="O37" s="7"/>
    </row>
    <row r="38" ht="25.5" customHeight="1" hidden="1">
      <c r="A38" t="s" s="136">
        <v>48</v>
      </c>
      <c r="B38" t="s" s="137">
        <v>49</v>
      </c>
      <c r="C38" t="s" s="138">
        <v>50</v>
      </c>
      <c r="D38" s="139"/>
      <c r="E38" s="140"/>
      <c r="F38" t="s" s="141">
        <f>B23</f>
        <v>51</v>
      </c>
      <c r="G38" t="s" s="141">
        <f>B25</f>
        <v>52</v>
      </c>
      <c r="H38" t="s" s="142">
        <v>53</v>
      </c>
      <c r="I38" t="s" s="142">
        <v>54</v>
      </c>
      <c r="J38" t="s" s="142">
        <v>34</v>
      </c>
      <c r="K38" s="143"/>
      <c r="L38" s="6"/>
      <c r="M38" s="6"/>
      <c r="N38" s="6"/>
      <c r="O38" s="7"/>
    </row>
    <row r="39" ht="25.5" customHeight="1" hidden="1">
      <c r="A39" s="144">
        <v>0</v>
      </c>
      <c r="B39" t="s" s="145">
        <v>55</v>
      </c>
      <c r="C39" t="s" s="146">
        <v>12</v>
      </c>
      <c r="D39" s="147"/>
      <c r="E39" s="148"/>
      <c r="F39" s="149">
        <v>0</v>
      </c>
      <c r="G39" s="150">
        <v>2361381.38</v>
      </c>
      <c r="H39" s="151">
        <v>495890</v>
      </c>
      <c r="I39" s="151">
        <v>2857271.38</v>
      </c>
      <c r="J39" t="s" s="152">
        <f>IF($I$40=0,"",I39/$I$40*100)</f>
      </c>
      <c r="K39" s="143"/>
      <c r="L39" s="6"/>
      <c r="M39" s="6"/>
      <c r="N39" s="6"/>
      <c r="O39" s="7"/>
    </row>
    <row r="40" ht="25.5" customHeight="1" hidden="1">
      <c r="A40" s="144"/>
      <c r="B40" t="s" s="153">
        <v>56</v>
      </c>
      <c r="C40" s="154"/>
      <c r="D40" s="154"/>
      <c r="E40" s="155"/>
      <c r="F40" s="156">
        <f>SUMIF(A39:A39,"=1",F39:F39)</f>
        <v>0</v>
      </c>
      <c r="G40" s="157">
        <f>SUMIF(A39:A39,"=1",G39:G39)</f>
        <v>0</v>
      </c>
      <c r="H40" s="157">
        <f>SUMIF(A39:A39,"=1",H39:H39)</f>
        <v>0</v>
      </c>
      <c r="I40" s="157">
        <f>SUMIF(A39:A39,"=1",I39:I39)</f>
        <v>0</v>
      </c>
      <c r="J40" s="157">
        <f>SUMIF(A39:A39,"=1",J39:J39)</f>
        <v>0</v>
      </c>
      <c r="K40" s="143"/>
      <c r="L40" s="6"/>
      <c r="M40" s="6"/>
      <c r="N40" s="6"/>
      <c r="O40" s="7"/>
    </row>
    <row r="41" ht="15.5" customHeight="1">
      <c r="A41" s="158"/>
      <c r="B41" s="159"/>
      <c r="C41" s="117"/>
      <c r="D41" s="117"/>
      <c r="E41" s="117"/>
      <c r="F41" s="117"/>
      <c r="G41" s="117"/>
      <c r="H41" s="117"/>
      <c r="I41" s="117"/>
      <c r="J41" s="117"/>
      <c r="K41" s="6"/>
      <c r="L41" s="6"/>
      <c r="M41" s="6"/>
      <c r="N41" s="6"/>
      <c r="O41" s="7"/>
    </row>
    <row r="42" ht="15" customHeight="1">
      <c r="A42" s="158"/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7"/>
    </row>
    <row r="43" ht="15" customHeight="1">
      <c r="A43" s="158"/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7"/>
    </row>
    <row r="44" ht="15.75" customHeight="1">
      <c r="A44" s="158"/>
      <c r="B44" t="s" s="160">
        <v>57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</row>
    <row r="45" ht="15" customHeight="1">
      <c r="A45" s="158"/>
      <c r="B45" s="161"/>
      <c r="C45" s="66"/>
      <c r="D45" s="66"/>
      <c r="E45" s="66"/>
      <c r="F45" s="66"/>
      <c r="G45" s="66"/>
      <c r="H45" s="66"/>
      <c r="I45" s="66"/>
      <c r="J45" s="66"/>
      <c r="K45" s="6"/>
      <c r="L45" s="6"/>
      <c r="M45" s="6"/>
      <c r="N45" s="6"/>
      <c r="O45" s="7"/>
    </row>
    <row r="46" ht="25.5" customHeight="1">
      <c r="A46" s="162"/>
      <c r="B46" t="s" s="163">
        <v>49</v>
      </c>
      <c r="C46" t="s" s="164">
        <v>50</v>
      </c>
      <c r="D46" s="165"/>
      <c r="E46" s="166"/>
      <c r="F46" t="s" s="163">
        <v>58</v>
      </c>
      <c r="G46" s="167"/>
      <c r="H46" s="167"/>
      <c r="I46" t="s" s="163">
        <v>24</v>
      </c>
      <c r="J46" s="167"/>
      <c r="K46" s="143"/>
      <c r="L46" s="6"/>
      <c r="M46" s="6"/>
      <c r="N46" s="6"/>
      <c r="O46" s="7"/>
    </row>
    <row r="47" ht="25.5" customHeight="1">
      <c r="A47" s="168"/>
      <c r="B47" t="s" s="169">
        <v>59</v>
      </c>
      <c r="C47" t="s" s="170">
        <v>60</v>
      </c>
      <c r="D47" s="171"/>
      <c r="E47" s="172"/>
      <c r="F47" t="s" s="173">
        <v>25</v>
      </c>
      <c r="G47" s="174"/>
      <c r="H47" s="174"/>
      <c r="I47" s="174">
        <v>0</v>
      </c>
      <c r="J47" s="174"/>
      <c r="K47" s="143"/>
      <c r="L47" s="6"/>
      <c r="M47" s="6"/>
      <c r="N47" s="6"/>
      <c r="O47" s="7"/>
    </row>
    <row r="48" ht="25.5" customHeight="1">
      <c r="A48" s="168"/>
      <c r="B48" t="s" s="175">
        <v>61</v>
      </c>
      <c r="C48" t="s" s="176">
        <v>62</v>
      </c>
      <c r="D48" s="177"/>
      <c r="E48" s="178"/>
      <c r="F48" t="s" s="179">
        <v>25</v>
      </c>
      <c r="G48" s="180"/>
      <c r="H48" s="180"/>
      <c r="I48" s="180"/>
      <c r="J48" s="180"/>
      <c r="K48" s="143"/>
      <c r="L48" s="6"/>
      <c r="M48" s="6"/>
      <c r="N48" s="6"/>
      <c r="O48" s="7"/>
    </row>
    <row r="49" ht="25.5" customHeight="1">
      <c r="A49" s="168"/>
      <c r="B49" t="s" s="175">
        <v>63</v>
      </c>
      <c r="C49" t="s" s="176">
        <v>64</v>
      </c>
      <c r="D49" s="177"/>
      <c r="E49" s="178"/>
      <c r="F49" t="s" s="179">
        <v>25</v>
      </c>
      <c r="G49" s="180"/>
      <c r="H49" s="180"/>
      <c r="I49" s="180"/>
      <c r="J49" s="180"/>
      <c r="K49" s="143"/>
      <c r="L49" s="6"/>
      <c r="M49" s="6"/>
      <c r="N49" s="6"/>
      <c r="O49" s="7"/>
    </row>
    <row r="50" ht="25.5" customHeight="1">
      <c r="A50" s="168"/>
      <c r="B50" t="s" s="175">
        <v>65</v>
      </c>
      <c r="C50" t="s" s="176">
        <v>66</v>
      </c>
      <c r="D50" s="177"/>
      <c r="E50" s="178"/>
      <c r="F50" t="s" s="179">
        <v>25</v>
      </c>
      <c r="G50" s="180"/>
      <c r="H50" s="180"/>
      <c r="I50" s="180"/>
      <c r="J50" s="180"/>
      <c r="K50" s="143"/>
      <c r="L50" s="6"/>
      <c r="M50" s="6"/>
      <c r="N50" s="6"/>
      <c r="O50" s="7"/>
    </row>
    <row r="51" ht="25.5" customHeight="1">
      <c r="A51" s="168"/>
      <c r="B51" t="s" s="175">
        <v>67</v>
      </c>
      <c r="C51" t="s" s="176">
        <v>68</v>
      </c>
      <c r="D51" s="177"/>
      <c r="E51" s="178"/>
      <c r="F51" t="s" s="179">
        <v>25</v>
      </c>
      <c r="G51" s="180"/>
      <c r="H51" s="180"/>
      <c r="I51" s="180"/>
      <c r="J51" s="180"/>
      <c r="K51" s="143"/>
      <c r="L51" s="6"/>
      <c r="M51" s="6"/>
      <c r="N51" s="6"/>
      <c r="O51" s="7"/>
    </row>
    <row r="52" ht="25.5" customHeight="1">
      <c r="A52" s="168"/>
      <c r="B52" t="s" s="175">
        <v>69</v>
      </c>
      <c r="C52" t="s" s="176">
        <v>70</v>
      </c>
      <c r="D52" s="177"/>
      <c r="E52" s="178"/>
      <c r="F52" t="s" s="179">
        <v>25</v>
      </c>
      <c r="G52" s="180"/>
      <c r="H52" s="180"/>
      <c r="I52" s="180"/>
      <c r="J52" s="180"/>
      <c r="K52" s="143"/>
      <c r="L52" s="6"/>
      <c r="M52" s="6"/>
      <c r="N52" s="6"/>
      <c r="O52" s="7"/>
    </row>
    <row r="53" ht="25.5" customHeight="1">
      <c r="A53" s="168"/>
      <c r="B53" t="s" s="181">
        <v>28</v>
      </c>
      <c r="C53" t="s" s="182">
        <v>29</v>
      </c>
      <c r="D53" s="183"/>
      <c r="E53" s="184"/>
      <c r="F53" t="s" s="185">
        <v>28</v>
      </c>
      <c r="G53" s="186"/>
      <c r="H53" s="186"/>
      <c r="I53" s="186"/>
      <c r="J53" s="186"/>
      <c r="K53" s="143"/>
      <c r="L53" s="6"/>
      <c r="M53" s="6"/>
      <c r="N53" s="6"/>
      <c r="O53" s="7"/>
    </row>
    <row r="54" ht="25.5" customHeight="1">
      <c r="A54" s="187"/>
      <c r="B54" t="s" s="188">
        <v>54</v>
      </c>
      <c r="C54" s="189"/>
      <c r="D54" s="190"/>
      <c r="E54" s="191"/>
      <c r="F54" s="192"/>
      <c r="G54" s="193"/>
      <c r="H54" s="193"/>
      <c r="I54" s="193"/>
      <c r="J54" s="193"/>
      <c r="K54" s="143"/>
      <c r="L54" s="6"/>
      <c r="M54" s="6"/>
      <c r="N54" s="6"/>
      <c r="O54" s="7"/>
    </row>
    <row r="55" ht="15" customHeight="1">
      <c r="A55" s="158"/>
      <c r="B55" s="194"/>
      <c r="C55" s="45"/>
      <c r="D55" s="45"/>
      <c r="E55" s="45"/>
      <c r="F55" s="195"/>
      <c r="G55" s="195"/>
      <c r="H55" s="195"/>
      <c r="I55" s="195"/>
      <c r="J55" s="195"/>
      <c r="K55" s="6"/>
      <c r="L55" s="6"/>
      <c r="M55" s="6"/>
      <c r="N55" s="6"/>
      <c r="O55" s="7"/>
    </row>
    <row r="56" ht="15" customHeight="1">
      <c r="A56" s="158"/>
      <c r="B56" s="5"/>
      <c r="C56" s="6"/>
      <c r="D56" s="6"/>
      <c r="E56" s="6"/>
      <c r="F56" s="196"/>
      <c r="G56" s="196"/>
      <c r="H56" s="196"/>
      <c r="I56" s="196"/>
      <c r="J56" s="196"/>
      <c r="K56" s="6"/>
      <c r="L56" s="6"/>
      <c r="M56" s="6"/>
      <c r="N56" s="6"/>
      <c r="O56" s="7"/>
    </row>
    <row r="57" ht="15" customHeight="1">
      <c r="A57" s="197"/>
      <c r="B57" s="15"/>
      <c r="C57" s="198"/>
      <c r="D57" s="198"/>
      <c r="E57" s="198"/>
      <c r="F57" s="199"/>
      <c r="G57" s="199"/>
      <c r="H57" s="199"/>
      <c r="I57" s="199"/>
      <c r="J57" s="199"/>
      <c r="K57" s="198"/>
      <c r="L57" s="198"/>
      <c r="M57" s="198"/>
      <c r="N57" s="198"/>
      <c r="O57" s="16"/>
    </row>
  </sheetData>
  <mergeCells count="53">
    <mergeCell ref="I52:J52"/>
    <mergeCell ref="C52:E52"/>
    <mergeCell ref="I53:J53"/>
    <mergeCell ref="C53:E53"/>
    <mergeCell ref="I54:J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ageMargins left="0.393701" right="0.19685" top="0.590551" bottom="0.393701" header="0" footer="0.19685"/>
  <pageSetup firstPageNumber="1" fitToHeight="1" fitToWidth="1" scale="100" useFirstPageNumber="0" orientation="portrait" pageOrder="downThenOver"/>
  <headerFooter>
    <oddFooter>&amp;L&amp;"Arial CE,Regular"&amp;10&amp;K000000RTS Stavitel +,  © RTS, a.s.&amp;R&amp;"Arial CE,Regular"&amp;10&amp;K000000&amp;9&amp;P z &amp;N</oddFooter>
  </headerFooter>
  <drawing r:id="rId1"/>
  <legacyDrawing r:id="rId2"/>
</worksheet>
</file>

<file path=xl/worksheets/sheet3.xml><?xml version="1.0" encoding="utf-8"?>
<worksheet xmlns:r="http://schemas.openxmlformats.org/officeDocument/2006/relationships" xmlns="http://schemas.openxmlformats.org/spreadsheetml/2006/main">
  <dimension ref="A1:BH52"/>
  <sheetViews>
    <sheetView workbookViewId="0" showGridLines="0" defaultGridColor="1"/>
  </sheetViews>
  <sheetFormatPr defaultColWidth="9" defaultRowHeight="12.75" customHeight="1" outlineLevelRow="0" outlineLevelCol="0"/>
  <cols>
    <col min="1" max="1" width="4.21094" style="200" customWidth="1"/>
    <col min="2" max="2" width="14.4219" style="200" customWidth="1"/>
    <col min="3" max="3" width="38.2109" style="200" customWidth="1"/>
    <col min="4" max="4" width="4.60156" style="200" customWidth="1"/>
    <col min="5" max="5" width="10.6016" style="200" customWidth="1"/>
    <col min="6" max="6" width="9.8125" style="200" customWidth="1"/>
    <col min="7" max="7" width="12.8125" style="200" customWidth="1"/>
    <col min="8" max="13" hidden="1" width="9" style="200" customWidth="1"/>
    <col min="14" max="15" width="9" style="200" customWidth="1"/>
    <col min="16" max="21" hidden="1" width="9" style="200" customWidth="1"/>
    <col min="22" max="28" width="9" style="200" customWidth="1"/>
    <col min="29" max="39" hidden="1" width="9" style="200" customWidth="1"/>
    <col min="40" max="52" width="9" style="200" customWidth="1"/>
    <col min="53" max="53" width="73.4219" style="200" customWidth="1"/>
    <col min="54" max="60" width="9" style="200" customWidth="1"/>
    <col min="61" max="256" width="9" style="200" customWidth="1"/>
  </cols>
  <sheetData>
    <row r="1" ht="15.75" customHeight="1">
      <c r="A1" t="s" s="201">
        <v>71</v>
      </c>
      <c r="B1" s="202"/>
      <c r="C1" s="202"/>
      <c r="D1" s="202"/>
      <c r="E1" s="202"/>
      <c r="F1" s="202"/>
      <c r="G1" s="202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t="s" s="204">
        <v>72</v>
      </c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3"/>
      <c r="BC1" s="203"/>
      <c r="BD1" s="203"/>
      <c r="BE1" s="203"/>
      <c r="BF1" s="203"/>
      <c r="BG1" s="203"/>
      <c r="BH1" s="203"/>
    </row>
    <row r="2" ht="24.95" customHeight="1">
      <c r="A2" t="s" s="205">
        <v>73</v>
      </c>
      <c r="B2" s="206"/>
      <c r="C2" t="s" s="207">
        <v>12</v>
      </c>
      <c r="D2" s="208"/>
      <c r="E2" s="208"/>
      <c r="F2" s="208"/>
      <c r="G2" s="209"/>
      <c r="H2" s="210"/>
      <c r="I2" s="203"/>
      <c r="J2" s="203"/>
      <c r="K2" s="203"/>
      <c r="L2" s="203"/>
      <c r="M2" s="211"/>
      <c r="N2" s="210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t="s" s="204">
        <v>74</v>
      </c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F2" s="203"/>
      <c r="BG2" s="203"/>
      <c r="BH2" s="203"/>
    </row>
    <row r="3" ht="24.95" customHeight="1" hidden="1">
      <c r="A3" t="s" s="205">
        <v>75</v>
      </c>
      <c r="B3" s="206"/>
      <c r="C3" s="207"/>
      <c r="D3" s="208"/>
      <c r="E3" s="208"/>
      <c r="F3" s="208"/>
      <c r="G3" s="209"/>
      <c r="H3" s="210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t="s" s="204">
        <v>76</v>
      </c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</row>
    <row r="4" ht="24.95" customHeight="1" hidden="1">
      <c r="A4" t="s" s="205">
        <v>77</v>
      </c>
      <c r="B4" s="206"/>
      <c r="C4" s="207"/>
      <c r="D4" s="208"/>
      <c r="E4" s="208"/>
      <c r="F4" s="208"/>
      <c r="G4" s="209"/>
      <c r="H4" s="210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t="s" s="204">
        <v>78</v>
      </c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</row>
    <row r="5" ht="12.75" customHeight="1" hidden="1">
      <c r="A5" t="s" s="212">
        <v>79</v>
      </c>
      <c r="B5" s="213"/>
      <c r="C5" s="214"/>
      <c r="D5" s="215"/>
      <c r="E5" s="215"/>
      <c r="F5" s="215"/>
      <c r="G5" s="216"/>
      <c r="H5" s="210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t="s" s="204">
        <v>80</v>
      </c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3"/>
      <c r="BD5" s="203"/>
      <c r="BE5" s="203"/>
      <c r="BF5" s="203"/>
      <c r="BG5" s="203"/>
      <c r="BH5" s="203"/>
    </row>
    <row r="6" ht="15" customHeight="1">
      <c r="A6" s="217"/>
      <c r="B6" s="217"/>
      <c r="C6" s="217"/>
      <c r="D6" s="217"/>
      <c r="E6" s="217"/>
      <c r="F6" s="217"/>
      <c r="G6" s="217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3"/>
      <c r="AT6" s="203"/>
      <c r="AU6" s="203"/>
      <c r="AV6" s="203"/>
      <c r="AW6" s="203"/>
      <c r="AX6" s="203"/>
      <c r="AY6" s="203"/>
      <c r="AZ6" s="203"/>
      <c r="BA6" s="203"/>
      <c r="BB6" s="203"/>
      <c r="BC6" s="203"/>
      <c r="BD6" s="203"/>
      <c r="BE6" s="203"/>
      <c r="BF6" s="203"/>
      <c r="BG6" s="203"/>
      <c r="BH6" s="203"/>
    </row>
    <row r="7" ht="38.25" customHeight="1">
      <c r="A7" t="s" s="212">
        <v>81</v>
      </c>
      <c r="B7" t="s" s="212">
        <v>82</v>
      </c>
      <c r="C7" t="s" s="212">
        <v>83</v>
      </c>
      <c r="D7" t="s" s="212">
        <v>84</v>
      </c>
      <c r="E7" t="s" s="212">
        <v>85</v>
      </c>
      <c r="F7" t="s" s="212">
        <v>86</v>
      </c>
      <c r="G7" t="s" s="212">
        <v>24</v>
      </c>
      <c r="H7" t="s" s="219">
        <v>87</v>
      </c>
      <c r="I7" t="s" s="219">
        <v>88</v>
      </c>
      <c r="J7" t="s" s="219">
        <v>89</v>
      </c>
      <c r="K7" t="s" s="219">
        <v>90</v>
      </c>
      <c r="L7" t="s" s="219">
        <v>91</v>
      </c>
      <c r="M7" t="s" s="219">
        <v>92</v>
      </c>
      <c r="N7" t="s" s="219">
        <v>93</v>
      </c>
      <c r="O7" t="s" s="219">
        <v>94</v>
      </c>
      <c r="P7" t="s" s="219">
        <v>95</v>
      </c>
      <c r="Q7" t="s" s="219">
        <v>96</v>
      </c>
      <c r="R7" t="s" s="219">
        <v>97</v>
      </c>
      <c r="S7" t="s" s="219">
        <v>98</v>
      </c>
      <c r="T7" t="s" s="219">
        <v>99</v>
      </c>
      <c r="U7" t="s" s="219">
        <v>100</v>
      </c>
      <c r="V7" s="210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  <c r="AM7" s="203"/>
      <c r="AN7" s="203"/>
      <c r="AO7" s="203"/>
      <c r="AP7" s="203"/>
      <c r="AQ7" s="203"/>
      <c r="AR7" s="203"/>
      <c r="AS7" s="203"/>
      <c r="AT7" s="203"/>
      <c r="AU7" s="203"/>
      <c r="AV7" s="203"/>
      <c r="AW7" s="203"/>
      <c r="AX7" s="203"/>
      <c r="AY7" s="203"/>
      <c r="AZ7" s="203"/>
      <c r="BA7" s="203"/>
      <c r="BB7" s="203"/>
      <c r="BC7" s="203"/>
      <c r="BD7" s="203"/>
      <c r="BE7" s="203"/>
      <c r="BF7" s="203"/>
      <c r="BG7" s="203"/>
      <c r="BH7" s="203"/>
    </row>
    <row r="8" ht="15" customHeight="1">
      <c r="A8" t="s" s="220">
        <v>101</v>
      </c>
      <c r="B8" t="s" s="220">
        <v>59</v>
      </c>
      <c r="C8" t="s" s="220">
        <v>60</v>
      </c>
      <c r="D8" s="221"/>
      <c r="E8" s="222"/>
      <c r="F8" s="223"/>
      <c r="G8" s="223">
        <v>0</v>
      </c>
      <c r="H8" s="223"/>
      <c r="I8" s="223">
        <f>SUM(I9:I14)</f>
        <v>0</v>
      </c>
      <c r="J8" s="223"/>
      <c r="K8" s="223">
        <f>SUM(K9:K14)</f>
        <v>473828.27</v>
      </c>
      <c r="L8" s="223"/>
      <c r="M8" s="223">
        <f>SUM(M9:M14)</f>
        <v>0</v>
      </c>
      <c r="N8" s="221"/>
      <c r="O8" s="222">
        <f>SUM(O9:O14)</f>
        <v>0</v>
      </c>
      <c r="P8" s="221"/>
      <c r="Q8" s="222">
        <f>SUM(Q9:Q14)</f>
        <v>328.578</v>
      </c>
      <c r="R8" s="221"/>
      <c r="S8" s="221"/>
      <c r="T8" s="221"/>
      <c r="U8" s="222">
        <f>SUM(U9:U14)</f>
        <v>108.54</v>
      </c>
      <c r="V8" s="210"/>
      <c r="W8" s="203"/>
      <c r="X8" s="203"/>
      <c r="Y8" s="203"/>
      <c r="Z8" s="203"/>
      <c r="AA8" s="203"/>
      <c r="AB8" s="203"/>
      <c r="AC8" s="203"/>
      <c r="AD8" s="203"/>
      <c r="AE8" t="s" s="204">
        <v>102</v>
      </c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3"/>
      <c r="BF8" s="203"/>
      <c r="BG8" s="203"/>
      <c r="BH8" s="203"/>
    </row>
    <row r="9" ht="13" customHeight="1">
      <c r="A9" s="224">
        <v>1</v>
      </c>
      <c r="B9" t="s" s="225">
        <v>103</v>
      </c>
      <c r="C9" t="s" s="226">
        <v>104</v>
      </c>
      <c r="D9" t="s" s="225">
        <v>105</v>
      </c>
      <c r="E9" s="227">
        <v>2279</v>
      </c>
      <c r="F9" s="228">
        <v>0</v>
      </c>
      <c r="G9" s="228">
        <v>0</v>
      </c>
      <c r="H9" s="228">
        <v>0</v>
      </c>
      <c r="I9" s="228">
        <f>ROUND(E9*H9,2)</f>
        <v>0</v>
      </c>
      <c r="J9" s="228">
        <v>113.42</v>
      </c>
      <c r="K9" s="228">
        <f>ROUND(E9*J9,2)</f>
        <v>258484.18</v>
      </c>
      <c r="L9" s="228">
        <v>21</v>
      </c>
      <c r="M9" s="228">
        <f>G9*(1+L9/100)</f>
        <v>0</v>
      </c>
      <c r="N9" s="224">
        <v>0</v>
      </c>
      <c r="O9" s="227">
        <f>ROUND(E9*N9,5)</f>
        <v>0</v>
      </c>
      <c r="P9" s="224">
        <v>0.132</v>
      </c>
      <c r="Q9" s="227">
        <f>ROUND(E9*P9,5)</f>
        <v>300.828</v>
      </c>
      <c r="R9" s="229"/>
      <c r="S9" s="229"/>
      <c r="T9" s="224">
        <v>0.0452</v>
      </c>
      <c r="U9" s="227">
        <f>ROUND(E9*T9,2)</f>
        <v>103.01</v>
      </c>
      <c r="V9" s="230"/>
      <c r="W9" s="231"/>
      <c r="X9" s="231"/>
      <c r="Y9" s="231"/>
      <c r="Z9" s="231"/>
      <c r="AA9" s="231"/>
      <c r="AB9" s="231"/>
      <c r="AC9" s="231"/>
      <c r="AD9" s="231"/>
      <c r="AE9" t="s" s="232">
        <v>106</v>
      </c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</row>
    <row r="10" ht="13" customHeight="1">
      <c r="A10" s="233">
        <v>2</v>
      </c>
      <c r="B10" t="s" s="234">
        <v>107</v>
      </c>
      <c r="C10" t="s" s="235">
        <v>108</v>
      </c>
      <c r="D10" t="s" s="234">
        <v>109</v>
      </c>
      <c r="E10" s="236">
        <v>185</v>
      </c>
      <c r="F10" s="237">
        <v>0</v>
      </c>
      <c r="G10" s="237">
        <v>0</v>
      </c>
      <c r="H10" s="237">
        <v>0</v>
      </c>
      <c r="I10" s="237">
        <f>ROUND(E10*H10,2)</f>
        <v>0</v>
      </c>
      <c r="J10" s="237">
        <v>267.5</v>
      </c>
      <c r="K10" s="237">
        <f>ROUND(E10*J10,2)</f>
        <v>49487.5</v>
      </c>
      <c r="L10" s="237">
        <v>21</v>
      </c>
      <c r="M10" s="237">
        <f>G10*(1+L10/100)</f>
        <v>0</v>
      </c>
      <c r="N10" s="233">
        <v>0</v>
      </c>
      <c r="O10" s="236">
        <f>ROUND(E10*N10,5)</f>
        <v>0</v>
      </c>
      <c r="P10" s="233">
        <v>0.15</v>
      </c>
      <c r="Q10" s="236">
        <f>ROUND(E10*P10,5)</f>
        <v>27.75</v>
      </c>
      <c r="R10" s="238"/>
      <c r="S10" s="238"/>
      <c r="T10" s="233">
        <v>0</v>
      </c>
      <c r="U10" s="236">
        <f>ROUND(E10*T10,2)</f>
        <v>0</v>
      </c>
      <c r="V10" s="230"/>
      <c r="W10" s="231"/>
      <c r="X10" s="231"/>
      <c r="Y10" s="231"/>
      <c r="Z10" s="231"/>
      <c r="AA10" s="231"/>
      <c r="AB10" s="231"/>
      <c r="AC10" s="231"/>
      <c r="AD10" s="231"/>
      <c r="AE10" t="s" s="232">
        <v>106</v>
      </c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231"/>
      <c r="BH10" s="231"/>
    </row>
    <row r="11" ht="22.5" customHeight="1">
      <c r="A11" s="233">
        <v>3</v>
      </c>
      <c r="B11" t="s" s="234">
        <v>110</v>
      </c>
      <c r="C11" t="s" s="235">
        <v>111</v>
      </c>
      <c r="D11" t="s" s="234">
        <v>112</v>
      </c>
      <c r="E11" s="236">
        <v>276.4</v>
      </c>
      <c r="F11" s="237">
        <v>0</v>
      </c>
      <c r="G11" s="237">
        <v>0</v>
      </c>
      <c r="H11" s="237">
        <v>0</v>
      </c>
      <c r="I11" s="237">
        <f>ROUND(E11*H11,2)</f>
        <v>0</v>
      </c>
      <c r="J11" s="237">
        <v>283.02</v>
      </c>
      <c r="K11" s="237">
        <f>ROUND(E11*J11,2)</f>
        <v>78226.730000000010</v>
      </c>
      <c r="L11" s="237">
        <v>21</v>
      </c>
      <c r="M11" s="237">
        <f>G11*(1+L11/100)</f>
        <v>0</v>
      </c>
      <c r="N11" s="233">
        <v>0</v>
      </c>
      <c r="O11" s="236">
        <f>ROUND(E11*N11,5)</f>
        <v>0</v>
      </c>
      <c r="P11" s="233">
        <v>0</v>
      </c>
      <c r="Q11" s="236">
        <f>ROUND(E11*P11,5)</f>
        <v>0</v>
      </c>
      <c r="R11" s="238"/>
      <c r="S11" s="238"/>
      <c r="T11" s="233">
        <v>0.011</v>
      </c>
      <c r="U11" s="236">
        <f>ROUND(E11*T11,2)</f>
        <v>3.04</v>
      </c>
      <c r="V11" s="230"/>
      <c r="W11" s="231"/>
      <c r="X11" s="231"/>
      <c r="Y11" s="231"/>
      <c r="Z11" s="231"/>
      <c r="AA11" s="231"/>
      <c r="AB11" s="231"/>
      <c r="AC11" s="231"/>
      <c r="AD11" s="231"/>
      <c r="AE11" t="s" s="232">
        <v>106</v>
      </c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</row>
    <row r="12" ht="22.5" customHeight="1">
      <c r="A12" s="238"/>
      <c r="B12" s="238"/>
      <c r="C12" t="s" s="239">
        <v>113</v>
      </c>
      <c r="D12" s="240"/>
      <c r="E12" s="241"/>
      <c r="F12" s="242"/>
      <c r="G12" s="243"/>
      <c r="H12" s="237"/>
      <c r="I12" s="237"/>
      <c r="J12" s="237"/>
      <c r="K12" s="237"/>
      <c r="L12" s="237"/>
      <c r="M12" s="237"/>
      <c r="N12" s="238"/>
      <c r="O12" s="238"/>
      <c r="P12" s="238"/>
      <c r="Q12" s="238"/>
      <c r="R12" s="238"/>
      <c r="S12" s="238"/>
      <c r="T12" s="238"/>
      <c r="U12" s="238"/>
      <c r="V12" s="230"/>
      <c r="W12" s="231"/>
      <c r="X12" s="231"/>
      <c r="Y12" s="231"/>
      <c r="Z12" s="231"/>
      <c r="AA12" s="231"/>
      <c r="AB12" s="231"/>
      <c r="AC12" s="231"/>
      <c r="AD12" s="231"/>
      <c r="AE12" t="s" s="232">
        <v>114</v>
      </c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t="s" s="244">
        <f>C12</f>
        <v>115</v>
      </c>
      <c r="BB12" s="231"/>
      <c r="BC12" s="231"/>
      <c r="BD12" s="231"/>
      <c r="BE12" s="231"/>
      <c r="BF12" s="231"/>
      <c r="BG12" s="231"/>
      <c r="BH12" s="231"/>
    </row>
    <row r="13" ht="13" customHeight="1">
      <c r="A13" s="233">
        <v>4</v>
      </c>
      <c r="B13" t="s" s="234">
        <v>116</v>
      </c>
      <c r="C13" t="s" s="235">
        <v>117</v>
      </c>
      <c r="D13" t="s" s="234">
        <v>112</v>
      </c>
      <c r="E13" s="236">
        <v>276.4</v>
      </c>
      <c r="F13" s="237">
        <v>0</v>
      </c>
      <c r="G13" s="237">
        <v>0</v>
      </c>
      <c r="H13" s="237">
        <v>0</v>
      </c>
      <c r="I13" s="237">
        <f>ROUND(E13*H13,2)</f>
        <v>0</v>
      </c>
      <c r="J13" s="237">
        <v>17.44</v>
      </c>
      <c r="K13" s="237">
        <f>ROUND(E13*J13,2)</f>
        <v>4820.42</v>
      </c>
      <c r="L13" s="237">
        <v>21</v>
      </c>
      <c r="M13" s="237">
        <f>G13*(1+L13/100)</f>
        <v>0</v>
      </c>
      <c r="N13" s="233">
        <v>0</v>
      </c>
      <c r="O13" s="236">
        <f>ROUND(E13*N13,5)</f>
        <v>0</v>
      </c>
      <c r="P13" s="233">
        <v>0</v>
      </c>
      <c r="Q13" s="236">
        <f>ROUND(E13*P13,5)</f>
        <v>0</v>
      </c>
      <c r="R13" s="238"/>
      <c r="S13" s="238"/>
      <c r="T13" s="233">
        <v>0.008999999999999999</v>
      </c>
      <c r="U13" s="236">
        <f>ROUND(E13*T13,2)</f>
        <v>2.49</v>
      </c>
      <c r="V13" s="230"/>
      <c r="W13" s="231"/>
      <c r="X13" s="231"/>
      <c r="Y13" s="231"/>
      <c r="Z13" s="231"/>
      <c r="AA13" s="231"/>
      <c r="AB13" s="231"/>
      <c r="AC13" s="231"/>
      <c r="AD13" s="231"/>
      <c r="AE13" t="s" s="232">
        <v>106</v>
      </c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</row>
    <row r="14" ht="13" customHeight="1">
      <c r="A14" s="233">
        <v>5</v>
      </c>
      <c r="B14" t="s" s="234">
        <v>118</v>
      </c>
      <c r="C14" t="s" s="235">
        <v>119</v>
      </c>
      <c r="D14" t="s" s="234">
        <v>112</v>
      </c>
      <c r="E14" s="236">
        <v>276.4</v>
      </c>
      <c r="F14" s="237">
        <v>0</v>
      </c>
      <c r="G14" s="237">
        <v>0</v>
      </c>
      <c r="H14" s="237">
        <v>0</v>
      </c>
      <c r="I14" s="237">
        <f>ROUND(E14*H14,2)</f>
        <v>0</v>
      </c>
      <c r="J14" s="237">
        <v>299.6</v>
      </c>
      <c r="K14" s="237">
        <f>ROUND(E14*J14,2)</f>
        <v>82809.44</v>
      </c>
      <c r="L14" s="237">
        <v>21</v>
      </c>
      <c r="M14" s="237">
        <f>G14*(1+L14/100)</f>
        <v>0</v>
      </c>
      <c r="N14" s="233">
        <v>0</v>
      </c>
      <c r="O14" s="236">
        <f>ROUND(E14*N14,5)</f>
        <v>0</v>
      </c>
      <c r="P14" s="233">
        <v>0</v>
      </c>
      <c r="Q14" s="236">
        <f>ROUND(E14*P14,5)</f>
        <v>0</v>
      </c>
      <c r="R14" s="238"/>
      <c r="S14" s="238"/>
      <c r="T14" s="233">
        <v>0</v>
      </c>
      <c r="U14" s="236">
        <f>ROUND(E14*T14,2)</f>
        <v>0</v>
      </c>
      <c r="V14" s="230"/>
      <c r="W14" s="231"/>
      <c r="X14" s="231"/>
      <c r="Y14" s="231"/>
      <c r="Z14" s="231"/>
      <c r="AA14" s="231"/>
      <c r="AB14" s="231"/>
      <c r="AC14" s="231"/>
      <c r="AD14" s="231"/>
      <c r="AE14" t="s" s="232">
        <v>106</v>
      </c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1"/>
      <c r="AQ14" s="231"/>
      <c r="AR14" s="231"/>
      <c r="AS14" s="231"/>
      <c r="AT14" s="231"/>
      <c r="AU14" s="231"/>
      <c r="AV14" s="231"/>
      <c r="AW14" s="23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</row>
    <row r="15" ht="13" customHeight="1">
      <c r="A15" s="245">
        <v>6</v>
      </c>
      <c r="B15" s="246"/>
      <c r="C15" t="s" s="247">
        <v>120</v>
      </c>
      <c r="D15" t="s" s="246">
        <v>105</v>
      </c>
      <c r="E15" s="248">
        <v>380</v>
      </c>
      <c r="F15" s="249">
        <v>0</v>
      </c>
      <c r="G15" s="249">
        <v>0</v>
      </c>
      <c r="H15" s="249"/>
      <c r="I15" s="249"/>
      <c r="J15" s="249"/>
      <c r="K15" s="249"/>
      <c r="L15" s="249"/>
      <c r="M15" s="249"/>
      <c r="N15" s="250"/>
      <c r="O15" s="248"/>
      <c r="P15" s="250"/>
      <c r="Q15" s="248"/>
      <c r="R15" s="250"/>
      <c r="S15" s="250"/>
      <c r="T15" s="250"/>
      <c r="U15" s="248"/>
      <c r="V15" s="230"/>
      <c r="W15" s="231"/>
      <c r="X15" s="231"/>
      <c r="Y15" s="231"/>
      <c r="Z15" s="231"/>
      <c r="AA15" s="231"/>
      <c r="AB15" s="231"/>
      <c r="AC15" s="231"/>
      <c r="AD15" s="231"/>
      <c r="AE15" s="232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</row>
    <row r="16" ht="15" customHeight="1">
      <c r="A16" t="s" s="251">
        <v>101</v>
      </c>
      <c r="B16" t="s" s="251">
        <v>61</v>
      </c>
      <c r="C16" t="s" s="252">
        <v>62</v>
      </c>
      <c r="D16" s="253"/>
      <c r="E16" s="254"/>
      <c r="F16" s="255"/>
      <c r="G16" s="255">
        <f>SUMIF(AE17:AE20,"&lt;&gt;NOR",G17:G20)</f>
        <v>0</v>
      </c>
      <c r="H16" s="255"/>
      <c r="I16" s="255">
        <f>SUM(I17:I20)</f>
        <v>984.72</v>
      </c>
      <c r="J16" s="255"/>
      <c r="K16" s="255">
        <f>SUM(K17:K20)</f>
        <v>53068.66</v>
      </c>
      <c r="L16" s="255"/>
      <c r="M16" s="255">
        <f>SUM(M17:M20)</f>
        <v>0</v>
      </c>
      <c r="N16" s="253"/>
      <c r="O16" s="254">
        <f>SUM(O17:O20)</f>
        <v>0.5361899999999999</v>
      </c>
      <c r="P16" s="253"/>
      <c r="Q16" s="254">
        <f>SUM(Q17:Q20)</f>
        <v>0</v>
      </c>
      <c r="R16" s="253"/>
      <c r="S16" s="253"/>
      <c r="T16" s="253"/>
      <c r="U16" s="254">
        <f>SUM(U17:U20)</f>
        <v>20.65</v>
      </c>
      <c r="V16" s="210"/>
      <c r="W16" s="203"/>
      <c r="X16" s="203"/>
      <c r="Y16" s="203"/>
      <c r="Z16" s="203"/>
      <c r="AA16" s="203"/>
      <c r="AB16" s="203"/>
      <c r="AC16" s="203"/>
      <c r="AD16" s="203"/>
      <c r="AE16" t="s" s="204">
        <v>102</v>
      </c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203"/>
      <c r="BD16" s="203"/>
      <c r="BE16" s="203"/>
      <c r="BF16" s="203"/>
      <c r="BG16" s="203"/>
      <c r="BH16" s="203"/>
    </row>
    <row r="17" ht="13" customHeight="1">
      <c r="A17" s="224">
        <v>6</v>
      </c>
      <c r="B17" t="s" s="225">
        <v>121</v>
      </c>
      <c r="C17" t="s" s="226">
        <v>122</v>
      </c>
      <c r="D17" t="s" s="225">
        <v>109</v>
      </c>
      <c r="E17" s="227">
        <v>11</v>
      </c>
      <c r="F17" s="228">
        <v>0</v>
      </c>
      <c r="G17" s="228">
        <v>0</v>
      </c>
      <c r="H17" s="228">
        <v>89.52</v>
      </c>
      <c r="I17" s="228">
        <f>ROUND(E17*H17,2)</f>
        <v>984.72</v>
      </c>
      <c r="J17" s="228">
        <v>1188.06</v>
      </c>
      <c r="K17" s="228">
        <f>ROUND(E17*J17,2)</f>
        <v>13068.66</v>
      </c>
      <c r="L17" s="228">
        <v>21</v>
      </c>
      <c r="M17" s="228">
        <f>G17*(1+L17/100)</f>
        <v>0</v>
      </c>
      <c r="N17" s="224">
        <v>0.00329</v>
      </c>
      <c r="O17" s="227">
        <f>ROUND(E17*N17,5)</f>
        <v>0.03619</v>
      </c>
      <c r="P17" s="224">
        <v>0</v>
      </c>
      <c r="Q17" s="227">
        <f>ROUND(E17*P17,5)</f>
        <v>0</v>
      </c>
      <c r="R17" s="229"/>
      <c r="S17" s="229"/>
      <c r="T17" s="224">
        <v>1.877</v>
      </c>
      <c r="U17" s="227">
        <f>ROUND(E17*T17,2)</f>
        <v>20.65</v>
      </c>
      <c r="V17" s="230"/>
      <c r="W17" s="231"/>
      <c r="X17" s="231"/>
      <c r="Y17" s="231"/>
      <c r="Z17" s="231"/>
      <c r="AA17" s="231"/>
      <c r="AB17" s="231"/>
      <c r="AC17" s="231"/>
      <c r="AD17" s="231"/>
      <c r="AE17" t="s" s="232">
        <v>106</v>
      </c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</row>
    <row r="18" ht="13" customHeight="1">
      <c r="A18" s="238"/>
      <c r="B18" s="238"/>
      <c r="C18" t="s" s="239">
        <v>123</v>
      </c>
      <c r="D18" s="240"/>
      <c r="E18" s="241"/>
      <c r="F18" s="242"/>
      <c r="G18" s="243"/>
      <c r="H18" s="237"/>
      <c r="I18" s="237"/>
      <c r="J18" s="237"/>
      <c r="K18" s="237"/>
      <c r="L18" s="237"/>
      <c r="M18" s="237"/>
      <c r="N18" s="238"/>
      <c r="O18" s="238"/>
      <c r="P18" s="238"/>
      <c r="Q18" s="238"/>
      <c r="R18" s="238"/>
      <c r="S18" s="238"/>
      <c r="T18" s="238"/>
      <c r="U18" s="238"/>
      <c r="V18" s="230"/>
      <c r="W18" s="231"/>
      <c r="X18" s="231"/>
      <c r="Y18" s="231"/>
      <c r="Z18" s="231"/>
      <c r="AA18" s="231"/>
      <c r="AB18" s="231"/>
      <c r="AC18" s="231"/>
      <c r="AD18" s="231"/>
      <c r="AE18" t="s" s="232">
        <v>114</v>
      </c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t="s" s="244">
        <f>C18</f>
        <v>124</v>
      </c>
      <c r="BB18" s="231"/>
      <c r="BC18" s="231"/>
      <c r="BD18" s="231"/>
      <c r="BE18" s="231"/>
      <c r="BF18" s="231"/>
      <c r="BG18" s="231"/>
      <c r="BH18" s="231"/>
    </row>
    <row r="19" ht="13" customHeight="1">
      <c r="A19" s="233">
        <v>7</v>
      </c>
      <c r="B19" t="s" s="234">
        <v>125</v>
      </c>
      <c r="C19" t="s" s="235">
        <v>126</v>
      </c>
      <c r="D19" t="s" s="234">
        <v>127</v>
      </c>
      <c r="E19" s="236">
        <v>1</v>
      </c>
      <c r="F19" s="237">
        <v>0</v>
      </c>
      <c r="G19" s="237">
        <v>0</v>
      </c>
      <c r="H19" s="237">
        <v>0</v>
      </c>
      <c r="I19" s="237">
        <f>ROUND(E19*H19,2)</f>
        <v>0</v>
      </c>
      <c r="J19" s="237">
        <v>40000</v>
      </c>
      <c r="K19" s="237">
        <f>ROUND(E19*J19,2)</f>
        <v>40000</v>
      </c>
      <c r="L19" s="237">
        <v>21</v>
      </c>
      <c r="M19" s="237">
        <f>G19*(1+L19/100)</f>
        <v>0</v>
      </c>
      <c r="N19" s="233">
        <v>0.5</v>
      </c>
      <c r="O19" s="236">
        <f>ROUND(E19*N19,5)</f>
        <v>0.5</v>
      </c>
      <c r="P19" s="233">
        <v>0</v>
      </c>
      <c r="Q19" s="236">
        <f>ROUND(E19*P19,5)</f>
        <v>0</v>
      </c>
      <c r="R19" s="238"/>
      <c r="S19" s="238"/>
      <c r="T19" s="233">
        <v>0</v>
      </c>
      <c r="U19" s="236">
        <f>ROUND(E19*T19,2)</f>
        <v>0</v>
      </c>
      <c r="V19" s="230"/>
      <c r="W19" s="231"/>
      <c r="X19" s="231"/>
      <c r="Y19" s="231"/>
      <c r="Z19" s="231"/>
      <c r="AA19" s="231"/>
      <c r="AB19" s="231"/>
      <c r="AC19" s="231"/>
      <c r="AD19" s="231"/>
      <c r="AE19" t="s" s="232">
        <v>106</v>
      </c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</row>
    <row r="20" ht="13" customHeight="1">
      <c r="A20" s="250"/>
      <c r="B20" s="250"/>
      <c r="C20" t="s" s="256">
        <v>128</v>
      </c>
      <c r="D20" s="257"/>
      <c r="E20" s="258"/>
      <c r="F20" s="259"/>
      <c r="G20" s="260"/>
      <c r="H20" s="249"/>
      <c r="I20" s="249"/>
      <c r="J20" s="249"/>
      <c r="K20" s="249"/>
      <c r="L20" s="249"/>
      <c r="M20" s="249"/>
      <c r="N20" s="250"/>
      <c r="O20" s="250"/>
      <c r="P20" s="250"/>
      <c r="Q20" s="250"/>
      <c r="R20" s="250"/>
      <c r="S20" s="250"/>
      <c r="T20" s="250"/>
      <c r="U20" s="250"/>
      <c r="V20" s="230"/>
      <c r="W20" s="231"/>
      <c r="X20" s="231"/>
      <c r="Y20" s="231"/>
      <c r="Z20" s="231"/>
      <c r="AA20" s="231"/>
      <c r="AB20" s="231"/>
      <c r="AC20" s="231"/>
      <c r="AD20" s="231"/>
      <c r="AE20" t="s" s="232">
        <v>114</v>
      </c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t="s" s="244">
        <f>C20</f>
        <v>129</v>
      </c>
      <c r="BB20" s="231"/>
      <c r="BC20" s="231"/>
      <c r="BD20" s="231"/>
      <c r="BE20" s="231"/>
      <c r="BF20" s="231"/>
      <c r="BG20" s="231"/>
      <c r="BH20" s="231"/>
    </row>
    <row r="21" ht="15" customHeight="1">
      <c r="A21" t="s" s="251">
        <v>101</v>
      </c>
      <c r="B21" t="s" s="251">
        <v>63</v>
      </c>
      <c r="C21" t="s" s="252">
        <v>64</v>
      </c>
      <c r="D21" s="253"/>
      <c r="E21" s="254"/>
      <c r="F21" s="255"/>
      <c r="G21" s="255">
        <f>SUMIF(AE22:AE24,"&lt;&gt;NOR",G22:G24)</f>
        <v>0</v>
      </c>
      <c r="H21" s="255"/>
      <c r="I21" s="255">
        <f>SUM(I22:I24)</f>
        <v>820102.6000000001</v>
      </c>
      <c r="J21" s="255"/>
      <c r="K21" s="255">
        <f>SUM(K22:K24)</f>
        <v>435871.68</v>
      </c>
      <c r="L21" s="255"/>
      <c r="M21" s="255">
        <f>SUM(M22:M24)</f>
        <v>0</v>
      </c>
      <c r="N21" s="253"/>
      <c r="O21" s="254">
        <f>SUM(O22:O24)</f>
        <v>362.38533</v>
      </c>
      <c r="P21" s="253"/>
      <c r="Q21" s="254">
        <f>SUM(Q22:Q24)</f>
        <v>0</v>
      </c>
      <c r="R21" s="253"/>
      <c r="S21" s="253"/>
      <c r="T21" s="253"/>
      <c r="U21" s="254">
        <f>SUM(U22:U24)</f>
        <v>65.40000000000001</v>
      </c>
      <c r="V21" s="210"/>
      <c r="W21" s="203"/>
      <c r="X21" s="203"/>
      <c r="Y21" s="203"/>
      <c r="Z21" s="203"/>
      <c r="AA21" s="203"/>
      <c r="AB21" s="203"/>
      <c r="AC21" s="203"/>
      <c r="AD21" s="203"/>
      <c r="AE21" t="s" s="204">
        <v>102</v>
      </c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</row>
    <row r="22" ht="13" customHeight="1">
      <c r="A22" s="224">
        <v>8</v>
      </c>
      <c r="B22" t="s" s="225">
        <v>130</v>
      </c>
      <c r="C22" t="s" s="226">
        <v>131</v>
      </c>
      <c r="D22" t="s" s="225">
        <v>105</v>
      </c>
      <c r="E22" s="227">
        <v>2279</v>
      </c>
      <c r="F22" s="228">
        <v>0</v>
      </c>
      <c r="G22" s="228">
        <v>0</v>
      </c>
      <c r="H22" s="228">
        <v>13.29</v>
      </c>
      <c r="I22" s="228">
        <f>ROUND(E22*H22,2)</f>
        <v>30287.91</v>
      </c>
      <c r="J22" s="228">
        <v>1.16</v>
      </c>
      <c r="K22" s="228">
        <f>ROUND(E22*J22,2)</f>
        <v>2643.64</v>
      </c>
      <c r="L22" s="228">
        <v>21</v>
      </c>
      <c r="M22" s="228">
        <f>G22*(1+L22/100)</f>
        <v>0</v>
      </c>
      <c r="N22" s="224">
        <v>0.00061</v>
      </c>
      <c r="O22" s="227">
        <f>ROUND(E22*N22,5)</f>
        <v>1.39019</v>
      </c>
      <c r="P22" s="224">
        <v>0</v>
      </c>
      <c r="Q22" s="227">
        <f>ROUND(E22*P22,5)</f>
        <v>0</v>
      </c>
      <c r="R22" s="229"/>
      <c r="S22" s="229"/>
      <c r="T22" s="224">
        <v>0.002</v>
      </c>
      <c r="U22" s="227">
        <f>ROUND(E22*T22,2)</f>
        <v>4.56</v>
      </c>
      <c r="V22" s="230"/>
      <c r="W22" s="231"/>
      <c r="X22" s="231"/>
      <c r="Y22" s="231"/>
      <c r="Z22" s="231"/>
      <c r="AA22" s="231"/>
      <c r="AB22" s="231"/>
      <c r="AC22" s="231"/>
      <c r="AD22" s="231"/>
      <c r="AE22" t="s" s="232">
        <v>106</v>
      </c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1"/>
      <c r="AU22" s="231"/>
      <c r="AV22" s="231"/>
      <c r="AW22" s="231"/>
      <c r="AX22" s="231"/>
      <c r="AY22" s="231"/>
      <c r="AZ22" s="231"/>
      <c r="BA22" s="231"/>
      <c r="BB22" s="231"/>
      <c r="BC22" s="231"/>
      <c r="BD22" s="231"/>
      <c r="BE22" s="231"/>
      <c r="BF22" s="231"/>
      <c r="BG22" s="231"/>
      <c r="BH22" s="231"/>
    </row>
    <row r="23" ht="22.5" customHeight="1">
      <c r="A23" s="233">
        <v>9</v>
      </c>
      <c r="B23" t="s" s="234">
        <v>132</v>
      </c>
      <c r="C23" t="s" s="235">
        <v>133</v>
      </c>
      <c r="D23" t="s" s="234">
        <v>105</v>
      </c>
      <c r="E23" s="236">
        <v>2279</v>
      </c>
      <c r="F23" s="237">
        <v>0</v>
      </c>
      <c r="G23" s="237">
        <v>0</v>
      </c>
      <c r="H23" s="237">
        <v>283.69</v>
      </c>
      <c r="I23" s="237">
        <f>ROUND(E23*H23,2)</f>
        <v>646529.51</v>
      </c>
      <c r="J23" s="237">
        <v>183.31</v>
      </c>
      <c r="K23" s="237">
        <f>ROUND(E23*J23,2)</f>
        <v>417763.49</v>
      </c>
      <c r="L23" s="237">
        <v>21</v>
      </c>
      <c r="M23" s="237">
        <f>G23*(1+L23/100)</f>
        <v>0</v>
      </c>
      <c r="N23" s="233">
        <v>0.12966</v>
      </c>
      <c r="O23" s="236">
        <f>ROUND(E23*N23,5)</f>
        <v>295.49514</v>
      </c>
      <c r="P23" s="233">
        <v>0</v>
      </c>
      <c r="Q23" s="236">
        <f>ROUND(E23*P23,5)</f>
        <v>0</v>
      </c>
      <c r="R23" s="238"/>
      <c r="S23" s="238"/>
      <c r="T23" s="233">
        <v>0.02</v>
      </c>
      <c r="U23" s="236">
        <f>ROUND(E23*T23,2)</f>
        <v>45.58</v>
      </c>
      <c r="V23" s="230"/>
      <c r="W23" s="231"/>
      <c r="X23" s="231"/>
      <c r="Y23" s="231"/>
      <c r="Z23" s="231"/>
      <c r="AA23" s="231"/>
      <c r="AB23" s="231"/>
      <c r="AC23" s="231"/>
      <c r="AD23" s="231"/>
      <c r="AE23" t="s" s="232">
        <v>106</v>
      </c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  <c r="AT23" s="231"/>
      <c r="AU23" s="231"/>
      <c r="AV23" s="231"/>
      <c r="AW23" s="231"/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</row>
    <row r="24" ht="13" customHeight="1">
      <c r="A24" s="245">
        <v>10</v>
      </c>
      <c r="B24" t="s" s="246">
        <v>134</v>
      </c>
      <c r="C24" t="s" s="247">
        <v>135</v>
      </c>
      <c r="D24" t="s" s="246">
        <v>112</v>
      </c>
      <c r="E24" s="248">
        <v>65.5</v>
      </c>
      <c r="F24" s="249">
        <v>0</v>
      </c>
      <c r="G24" s="249">
        <v>0</v>
      </c>
      <c r="H24" s="249">
        <v>2187.56</v>
      </c>
      <c r="I24" s="249">
        <f>ROUND(E24*H24,2)</f>
        <v>143285.18</v>
      </c>
      <c r="J24" s="249">
        <v>236.0999999999999</v>
      </c>
      <c r="K24" s="249">
        <f>ROUND(E24*J24,2)</f>
        <v>15464.55</v>
      </c>
      <c r="L24" s="249">
        <v>21</v>
      </c>
      <c r="M24" s="249">
        <f>G24*(1+L24/100)</f>
        <v>0</v>
      </c>
      <c r="N24" s="245">
        <v>1</v>
      </c>
      <c r="O24" s="248">
        <f>ROUND(E24*N24,5)</f>
        <v>65.5</v>
      </c>
      <c r="P24" s="245">
        <v>0</v>
      </c>
      <c r="Q24" s="248">
        <f>ROUND(E24*P24,5)</f>
        <v>0</v>
      </c>
      <c r="R24" s="250"/>
      <c r="S24" s="250"/>
      <c r="T24" s="245">
        <v>0.233</v>
      </c>
      <c r="U24" s="248">
        <f>ROUND(E24*T24,2)</f>
        <v>15.26</v>
      </c>
      <c r="V24" s="230"/>
      <c r="W24" s="231"/>
      <c r="X24" s="231"/>
      <c r="Y24" s="231"/>
      <c r="Z24" s="231"/>
      <c r="AA24" s="231"/>
      <c r="AB24" s="231"/>
      <c r="AC24" s="231"/>
      <c r="AD24" s="231"/>
      <c r="AE24" t="s" s="232">
        <v>106</v>
      </c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</row>
    <row r="25" ht="15" customHeight="1">
      <c r="A25" t="s" s="251">
        <v>101</v>
      </c>
      <c r="B25" t="s" s="251">
        <v>65</v>
      </c>
      <c r="C25" t="s" s="252">
        <v>66</v>
      </c>
      <c r="D25" s="253"/>
      <c r="E25" s="254"/>
      <c r="F25" s="255"/>
      <c r="G25" s="255">
        <f>SUMIF(AE26:AE37,"&lt;&gt;NOR",G26:G37)</f>
        <v>0</v>
      </c>
      <c r="H25" s="255"/>
      <c r="I25" s="255">
        <f>SUM(I26:I37)</f>
        <v>198862.22</v>
      </c>
      <c r="J25" s="255"/>
      <c r="K25" s="255">
        <f>SUM(K26:K37)</f>
        <v>131694.78</v>
      </c>
      <c r="L25" s="255"/>
      <c r="M25" s="255">
        <f>SUM(M26:M37)</f>
        <v>0</v>
      </c>
      <c r="N25" s="253"/>
      <c r="O25" s="254">
        <f>SUM(O26:O37)</f>
        <v>155.7479</v>
      </c>
      <c r="P25" s="253"/>
      <c r="Q25" s="254">
        <f>SUM(Q26:Q37)</f>
        <v>0</v>
      </c>
      <c r="R25" s="253"/>
      <c r="S25" s="253"/>
      <c r="T25" s="253"/>
      <c r="U25" s="254">
        <f>SUM(U26:U37)</f>
        <v>191.87</v>
      </c>
      <c r="V25" s="210"/>
      <c r="W25" s="203"/>
      <c r="X25" s="203"/>
      <c r="Y25" s="203"/>
      <c r="Z25" s="203"/>
      <c r="AA25" s="203"/>
      <c r="AB25" s="203"/>
      <c r="AC25" s="203"/>
      <c r="AD25" s="203"/>
      <c r="AE25" t="s" s="204">
        <v>102</v>
      </c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3"/>
      <c r="BB25" s="203"/>
      <c r="BC25" s="203"/>
      <c r="BD25" s="203"/>
      <c r="BE25" s="203"/>
      <c r="BF25" s="203"/>
      <c r="BG25" s="203"/>
      <c r="BH25" s="203"/>
    </row>
    <row r="26" ht="13" customHeight="1">
      <c r="A26" s="224">
        <v>11</v>
      </c>
      <c r="B26" t="s" s="225">
        <v>136</v>
      </c>
      <c r="C26" t="s" s="226">
        <v>137</v>
      </c>
      <c r="D26" t="s" s="225">
        <v>109</v>
      </c>
      <c r="E26" s="227">
        <v>760</v>
      </c>
      <c r="F26" s="228">
        <v>0</v>
      </c>
      <c r="G26" s="228">
        <v>0</v>
      </c>
      <c r="H26" s="228">
        <v>17.25</v>
      </c>
      <c r="I26" s="228">
        <f>ROUND(E26*H26,2)</f>
        <v>13110</v>
      </c>
      <c r="J26" s="228">
        <v>10.25</v>
      </c>
      <c r="K26" s="228">
        <f>ROUND(E26*J26,2)</f>
        <v>7790</v>
      </c>
      <c r="L26" s="228">
        <v>21</v>
      </c>
      <c r="M26" s="228">
        <f>G26*(1+L26/100)</f>
        <v>0</v>
      </c>
      <c r="N26" s="224">
        <v>9.000000000000001e-05</v>
      </c>
      <c r="O26" s="227">
        <f>ROUND(E26*N26,5)</f>
        <v>0.0684</v>
      </c>
      <c r="P26" s="224">
        <v>0</v>
      </c>
      <c r="Q26" s="227">
        <f>ROUND(E26*P26,5)</f>
        <v>0</v>
      </c>
      <c r="R26" s="229"/>
      <c r="S26" s="229"/>
      <c r="T26" s="224">
        <v>0.022</v>
      </c>
      <c r="U26" s="227">
        <f>ROUND(E26*T26,2)</f>
        <v>16.72</v>
      </c>
      <c r="V26" s="230"/>
      <c r="W26" s="231"/>
      <c r="X26" s="231"/>
      <c r="Y26" s="231"/>
      <c r="Z26" s="231"/>
      <c r="AA26" s="231"/>
      <c r="AB26" s="231"/>
      <c r="AC26" s="231"/>
      <c r="AD26" s="231"/>
      <c r="AE26" t="s" s="232">
        <v>106</v>
      </c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</row>
    <row r="27" ht="13" customHeight="1">
      <c r="A27" s="233">
        <v>12</v>
      </c>
      <c r="B27" t="s" s="234">
        <v>138</v>
      </c>
      <c r="C27" t="s" s="235">
        <v>139</v>
      </c>
      <c r="D27" t="s" s="234">
        <v>140</v>
      </c>
      <c r="E27" s="236">
        <v>12</v>
      </c>
      <c r="F27" s="237">
        <v>0</v>
      </c>
      <c r="G27" s="237">
        <v>0</v>
      </c>
      <c r="H27" s="237">
        <v>1319.52</v>
      </c>
      <c r="I27" s="237">
        <f>ROUND(E27*H27,2)</f>
        <v>15834.24</v>
      </c>
      <c r="J27" s="237">
        <v>250.1700000000001</v>
      </c>
      <c r="K27" s="237">
        <f>ROUND(E27*J27,2)</f>
        <v>3002.04</v>
      </c>
      <c r="L27" s="237">
        <v>21</v>
      </c>
      <c r="M27" s="237">
        <f>G27*(1+L27/100)</f>
        <v>0</v>
      </c>
      <c r="N27" s="233">
        <v>1.61679</v>
      </c>
      <c r="O27" s="236">
        <f>ROUND(E27*N27,5)</f>
        <v>19.40148</v>
      </c>
      <c r="P27" s="233">
        <v>0</v>
      </c>
      <c r="Q27" s="236">
        <f>ROUND(E27*P27,5)</f>
        <v>0</v>
      </c>
      <c r="R27" s="238"/>
      <c r="S27" s="238"/>
      <c r="T27" s="233">
        <v>0.58</v>
      </c>
      <c r="U27" s="236">
        <f>ROUND(E27*T27,2)</f>
        <v>6.96</v>
      </c>
      <c r="V27" s="230"/>
      <c r="W27" s="231"/>
      <c r="X27" s="231"/>
      <c r="Y27" s="231"/>
      <c r="Z27" s="231"/>
      <c r="AA27" s="231"/>
      <c r="AB27" s="231"/>
      <c r="AC27" s="231"/>
      <c r="AD27" s="231"/>
      <c r="AE27" t="s" s="232">
        <v>106</v>
      </c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</row>
    <row r="28" ht="13" customHeight="1">
      <c r="A28" s="233">
        <v>13</v>
      </c>
      <c r="B28" t="s" s="234">
        <v>141</v>
      </c>
      <c r="C28" t="s" s="235">
        <v>142</v>
      </c>
      <c r="D28" t="s" s="234">
        <v>109</v>
      </c>
      <c r="E28" s="236">
        <v>408</v>
      </c>
      <c r="F28" s="237">
        <v>0</v>
      </c>
      <c r="G28" s="237">
        <v>0</v>
      </c>
      <c r="H28" s="237">
        <v>49.89</v>
      </c>
      <c r="I28" s="237">
        <f>ROUND(E28*H28,2)</f>
        <v>20355.12</v>
      </c>
      <c r="J28" s="237">
        <v>32.70999999999999</v>
      </c>
      <c r="K28" s="237">
        <f>ROUND(E28*J28,2)</f>
        <v>13345.68</v>
      </c>
      <c r="L28" s="237">
        <v>21</v>
      </c>
      <c r="M28" s="237">
        <f>G28*(1+L28/100)</f>
        <v>0</v>
      </c>
      <c r="N28" s="233">
        <v>0</v>
      </c>
      <c r="O28" s="236">
        <f>ROUND(E28*N28,5)</f>
        <v>0</v>
      </c>
      <c r="P28" s="233">
        <v>0</v>
      </c>
      <c r="Q28" s="236">
        <f>ROUND(E28*P28,5)</f>
        <v>0</v>
      </c>
      <c r="R28" s="238"/>
      <c r="S28" s="238"/>
      <c r="T28" s="233">
        <v>0.037</v>
      </c>
      <c r="U28" s="236">
        <f>ROUND(E28*T28,2)</f>
        <v>15.1</v>
      </c>
      <c r="V28" s="230"/>
      <c r="W28" s="231"/>
      <c r="X28" s="231"/>
      <c r="Y28" s="231"/>
      <c r="Z28" s="231"/>
      <c r="AA28" s="231"/>
      <c r="AB28" s="231"/>
      <c r="AC28" s="231"/>
      <c r="AD28" s="231"/>
      <c r="AE28" t="s" s="232">
        <v>106</v>
      </c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1"/>
      <c r="AU28" s="231"/>
      <c r="AV28" s="231"/>
      <c r="AW28" s="231"/>
      <c r="AX28" s="231"/>
      <c r="AY28" s="231"/>
      <c r="AZ28" s="231"/>
      <c r="BA28" s="231"/>
      <c r="BB28" s="231"/>
      <c r="BC28" s="231"/>
      <c r="BD28" s="231"/>
      <c r="BE28" s="231"/>
      <c r="BF28" s="231"/>
      <c r="BG28" s="231"/>
      <c r="BH28" s="231"/>
    </row>
    <row r="29" ht="13" customHeight="1">
      <c r="A29" s="233">
        <v>14</v>
      </c>
      <c r="B29" t="s" s="234">
        <v>143</v>
      </c>
      <c r="C29" t="s" s="235">
        <v>144</v>
      </c>
      <c r="D29" t="s" s="234">
        <v>109</v>
      </c>
      <c r="E29" s="236">
        <v>760</v>
      </c>
      <c r="F29" s="237">
        <v>0</v>
      </c>
      <c r="G29" s="237">
        <v>0</v>
      </c>
      <c r="H29" s="237">
        <v>0.6</v>
      </c>
      <c r="I29" s="237">
        <f>ROUND(E29*H29,2)</f>
        <v>456</v>
      </c>
      <c r="J29" s="237">
        <v>5.29</v>
      </c>
      <c r="K29" s="237">
        <f>ROUND(E29*J29,2)</f>
        <v>4020.4</v>
      </c>
      <c r="L29" s="237">
        <v>21</v>
      </c>
      <c r="M29" s="237">
        <f>G29*(1+L29/100)</f>
        <v>0</v>
      </c>
      <c r="N29" s="233">
        <v>0</v>
      </c>
      <c r="O29" s="236">
        <f>ROUND(E29*N29,5)</f>
        <v>0</v>
      </c>
      <c r="P29" s="233">
        <v>0</v>
      </c>
      <c r="Q29" s="236">
        <f>ROUND(E29*P29,5)</f>
        <v>0</v>
      </c>
      <c r="R29" s="238"/>
      <c r="S29" s="238"/>
      <c r="T29" s="233">
        <v>0.012</v>
      </c>
      <c r="U29" s="236">
        <f>ROUND(E29*T29,2)</f>
        <v>9.119999999999999</v>
      </c>
      <c r="V29" s="230"/>
      <c r="W29" s="231"/>
      <c r="X29" s="231"/>
      <c r="Y29" s="231"/>
      <c r="Z29" s="231"/>
      <c r="AA29" s="231"/>
      <c r="AB29" s="231"/>
      <c r="AC29" s="231"/>
      <c r="AD29" s="231"/>
      <c r="AE29" t="s" s="232">
        <v>106</v>
      </c>
      <c r="AF29" s="231"/>
      <c r="AG29" s="231"/>
      <c r="AH29" s="231"/>
      <c r="AI29" s="231"/>
      <c r="AJ29" s="231"/>
      <c r="AK29" s="231"/>
      <c r="AL29" s="231"/>
      <c r="AM29" s="231"/>
      <c r="AN29" s="231"/>
      <c r="AO29" s="231"/>
      <c r="AP29" s="231"/>
      <c r="AQ29" s="231"/>
      <c r="AR29" s="231"/>
      <c r="AS29" s="231"/>
      <c r="AT29" s="231"/>
      <c r="AU29" s="231"/>
      <c r="AV29" s="231"/>
      <c r="AW29" s="231"/>
      <c r="AX29" s="231"/>
      <c r="AY29" s="231"/>
      <c r="AZ29" s="231"/>
      <c r="BA29" s="231"/>
      <c r="BB29" s="231"/>
      <c r="BC29" s="231"/>
      <c r="BD29" s="231"/>
      <c r="BE29" s="231"/>
      <c r="BF29" s="231"/>
      <c r="BG29" s="231"/>
      <c r="BH29" s="231"/>
    </row>
    <row r="30" ht="22.5" customHeight="1">
      <c r="A30" s="233">
        <v>15</v>
      </c>
      <c r="B30" t="s" s="234">
        <v>145</v>
      </c>
      <c r="C30" t="s" s="235">
        <v>146</v>
      </c>
      <c r="D30" t="s" s="234">
        <v>109</v>
      </c>
      <c r="E30" s="236">
        <v>328</v>
      </c>
      <c r="F30" s="237">
        <v>0</v>
      </c>
      <c r="G30" s="237">
        <v>0</v>
      </c>
      <c r="H30" s="237">
        <v>325.94</v>
      </c>
      <c r="I30" s="237">
        <f>ROUND(E30*H30,2)</f>
        <v>106908.32</v>
      </c>
      <c r="J30" s="237">
        <v>131.49</v>
      </c>
      <c r="K30" s="237">
        <f>ROUND(E30*J30,2)</f>
        <v>43128.72</v>
      </c>
      <c r="L30" s="237">
        <v>21</v>
      </c>
      <c r="M30" s="237">
        <f>G30*(1+L30/100)</f>
        <v>0</v>
      </c>
      <c r="N30" s="233">
        <v>0.26981</v>
      </c>
      <c r="O30" s="236">
        <f>ROUND(E30*N30,5)</f>
        <v>88.49768</v>
      </c>
      <c r="P30" s="233">
        <v>0</v>
      </c>
      <c r="Q30" s="236">
        <f>ROUND(E30*P30,5)</f>
        <v>0</v>
      </c>
      <c r="R30" s="238"/>
      <c r="S30" s="238"/>
      <c r="T30" s="233">
        <v>0.272</v>
      </c>
      <c r="U30" s="236">
        <f>ROUND(E30*T30,2)</f>
        <v>89.22</v>
      </c>
      <c r="V30" s="230"/>
      <c r="W30" s="231"/>
      <c r="X30" s="231"/>
      <c r="Y30" s="231"/>
      <c r="Z30" s="231"/>
      <c r="AA30" s="231"/>
      <c r="AB30" s="231"/>
      <c r="AC30" s="231"/>
      <c r="AD30" s="231"/>
      <c r="AE30" t="s" s="232">
        <v>106</v>
      </c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231"/>
      <c r="AT30" s="231"/>
      <c r="AU30" s="231"/>
      <c r="AV30" s="231"/>
      <c r="AW30" s="231"/>
      <c r="AX30" s="231"/>
      <c r="AY30" s="231"/>
      <c r="AZ30" s="231"/>
      <c r="BA30" s="231"/>
      <c r="BB30" s="231"/>
      <c r="BC30" s="231"/>
      <c r="BD30" s="231"/>
      <c r="BE30" s="231"/>
      <c r="BF30" s="231"/>
      <c r="BG30" s="231"/>
      <c r="BH30" s="231"/>
    </row>
    <row r="31" ht="13" customHeight="1">
      <c r="A31" s="238"/>
      <c r="B31" s="238"/>
      <c r="C31" t="s" s="239">
        <v>147</v>
      </c>
      <c r="D31" s="240"/>
      <c r="E31" s="241"/>
      <c r="F31" s="242"/>
      <c r="G31" s="243"/>
      <c r="H31" s="237"/>
      <c r="I31" s="237"/>
      <c r="J31" s="237"/>
      <c r="K31" s="237"/>
      <c r="L31" s="237"/>
      <c r="M31" s="237"/>
      <c r="N31" s="238"/>
      <c r="O31" s="238"/>
      <c r="P31" s="238"/>
      <c r="Q31" s="238"/>
      <c r="R31" s="238"/>
      <c r="S31" s="238"/>
      <c r="T31" s="238"/>
      <c r="U31" s="238"/>
      <c r="V31" s="230"/>
      <c r="W31" s="231"/>
      <c r="X31" s="231"/>
      <c r="Y31" s="231"/>
      <c r="Z31" s="231"/>
      <c r="AA31" s="231"/>
      <c r="AB31" s="231"/>
      <c r="AC31" s="231"/>
      <c r="AD31" s="231"/>
      <c r="AE31" t="s" s="232">
        <v>114</v>
      </c>
      <c r="AF31" s="231"/>
      <c r="AG31" s="231"/>
      <c r="AH31" s="231"/>
      <c r="AI31" s="231"/>
      <c r="AJ31" s="231"/>
      <c r="AK31" s="231"/>
      <c r="AL31" s="231"/>
      <c r="AM31" s="231"/>
      <c r="AN31" s="231"/>
      <c r="AO31" s="231"/>
      <c r="AP31" s="231"/>
      <c r="AQ31" s="231"/>
      <c r="AR31" s="231"/>
      <c r="AS31" s="231"/>
      <c r="AT31" s="231"/>
      <c r="AU31" s="231"/>
      <c r="AV31" s="231"/>
      <c r="AW31" s="231"/>
      <c r="AX31" s="231"/>
      <c r="AY31" s="231"/>
      <c r="AZ31" s="231"/>
      <c r="BA31" t="s" s="244">
        <f>C31</f>
        <v>148</v>
      </c>
      <c r="BB31" s="231"/>
      <c r="BC31" s="231"/>
      <c r="BD31" s="231"/>
      <c r="BE31" s="231"/>
      <c r="BF31" s="231"/>
      <c r="BG31" s="231"/>
      <c r="BH31" s="231"/>
    </row>
    <row r="32" ht="13" customHeight="1">
      <c r="A32" s="233">
        <v>16</v>
      </c>
      <c r="B32" t="s" s="234">
        <v>149</v>
      </c>
      <c r="C32" t="s" s="235">
        <v>150</v>
      </c>
      <c r="D32" t="s" s="234">
        <v>140</v>
      </c>
      <c r="E32" s="236">
        <v>2</v>
      </c>
      <c r="F32" s="237">
        <v>0</v>
      </c>
      <c r="G32" s="237">
        <v>0</v>
      </c>
      <c r="H32" s="237">
        <v>14398.67</v>
      </c>
      <c r="I32" s="237">
        <f>ROUND(E32*H32,2)</f>
        <v>28797.34</v>
      </c>
      <c r="J32" s="237">
        <v>6883.640000000001</v>
      </c>
      <c r="K32" s="237">
        <f>ROUND(E32*J32,2)</f>
        <v>13767.28</v>
      </c>
      <c r="L32" s="237">
        <v>21</v>
      </c>
      <c r="M32" s="237">
        <f>G32*(1+L32/100)</f>
        <v>0</v>
      </c>
      <c r="N32" s="233">
        <v>15.73741</v>
      </c>
      <c r="O32" s="236">
        <f>ROUND(E32*N32,5)</f>
        <v>31.47482</v>
      </c>
      <c r="P32" s="233">
        <v>0</v>
      </c>
      <c r="Q32" s="236">
        <f>ROUND(E32*P32,5)</f>
        <v>0</v>
      </c>
      <c r="R32" s="238"/>
      <c r="S32" s="238"/>
      <c r="T32" s="233">
        <v>15.049</v>
      </c>
      <c r="U32" s="236">
        <f>ROUND(E32*T32,2)</f>
        <v>30.1</v>
      </c>
      <c r="V32" s="230"/>
      <c r="W32" s="231"/>
      <c r="X32" s="231"/>
      <c r="Y32" s="231"/>
      <c r="Z32" s="231"/>
      <c r="AA32" s="231"/>
      <c r="AB32" s="231"/>
      <c r="AC32" s="231"/>
      <c r="AD32" s="231"/>
      <c r="AE32" t="s" s="232">
        <v>106</v>
      </c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  <c r="AS32" s="231"/>
      <c r="AT32" s="231"/>
      <c r="AU32" s="231"/>
      <c r="AV32" s="231"/>
      <c r="AW32" s="231"/>
      <c r="AX32" s="231"/>
      <c r="AY32" s="231"/>
      <c r="AZ32" s="231"/>
      <c r="BA32" s="231"/>
      <c r="BB32" s="231"/>
      <c r="BC32" s="231"/>
      <c r="BD32" s="231"/>
      <c r="BE32" s="231"/>
      <c r="BF32" s="231"/>
      <c r="BG32" s="231"/>
      <c r="BH32" s="231"/>
    </row>
    <row r="33" ht="13" customHeight="1">
      <c r="A33" s="238"/>
      <c r="B33" s="238"/>
      <c r="C33" t="s" s="239">
        <v>151</v>
      </c>
      <c r="D33" s="240"/>
      <c r="E33" s="241"/>
      <c r="F33" s="242"/>
      <c r="G33" s="243"/>
      <c r="H33" s="237"/>
      <c r="I33" s="237"/>
      <c r="J33" s="237"/>
      <c r="K33" s="237"/>
      <c r="L33" s="237"/>
      <c r="M33" s="237"/>
      <c r="N33" s="238"/>
      <c r="O33" s="238"/>
      <c r="P33" s="238"/>
      <c r="Q33" s="238"/>
      <c r="R33" s="238"/>
      <c r="S33" s="238"/>
      <c r="T33" s="238"/>
      <c r="U33" s="238"/>
      <c r="V33" s="230"/>
      <c r="W33" s="231"/>
      <c r="X33" s="231"/>
      <c r="Y33" s="231"/>
      <c r="Z33" s="231"/>
      <c r="AA33" s="231"/>
      <c r="AB33" s="231"/>
      <c r="AC33" s="231"/>
      <c r="AD33" s="231"/>
      <c r="AE33" t="s" s="232">
        <v>114</v>
      </c>
      <c r="AF33" s="231"/>
      <c r="AG33" s="231"/>
      <c r="AH33" s="231"/>
      <c r="AI33" s="231"/>
      <c r="AJ33" s="231"/>
      <c r="AK33" s="231"/>
      <c r="AL33" s="231"/>
      <c r="AM33" s="231"/>
      <c r="AN33" s="231"/>
      <c r="AO33" s="231"/>
      <c r="AP33" s="231"/>
      <c r="AQ33" s="231"/>
      <c r="AR33" s="231"/>
      <c r="AS33" s="231"/>
      <c r="AT33" s="231"/>
      <c r="AU33" s="231"/>
      <c r="AV33" s="231"/>
      <c r="AW33" s="231"/>
      <c r="AX33" s="231"/>
      <c r="AY33" s="231"/>
      <c r="AZ33" s="231"/>
      <c r="BA33" t="s" s="244">
        <f>C33</f>
        <v>152</v>
      </c>
      <c r="BB33" s="231"/>
      <c r="BC33" s="231"/>
      <c r="BD33" s="231"/>
      <c r="BE33" s="231"/>
      <c r="BF33" s="231"/>
      <c r="BG33" s="231"/>
      <c r="BH33" s="231"/>
    </row>
    <row r="34" ht="13" customHeight="1">
      <c r="A34" s="233">
        <v>17</v>
      </c>
      <c r="B34" t="s" s="234">
        <v>153</v>
      </c>
      <c r="C34" t="s" s="235">
        <v>154</v>
      </c>
      <c r="D34" t="s" s="234">
        <v>109</v>
      </c>
      <c r="E34" s="236">
        <v>8</v>
      </c>
      <c r="F34" s="237">
        <v>0</v>
      </c>
      <c r="G34" s="237">
        <v>0</v>
      </c>
      <c r="H34" s="237">
        <v>1675.15</v>
      </c>
      <c r="I34" s="237">
        <f>ROUND(E34*H34,2)</f>
        <v>13401.2</v>
      </c>
      <c r="J34" s="237">
        <v>5761.360000000001</v>
      </c>
      <c r="K34" s="237">
        <f>ROUND(E34*J34,2)</f>
        <v>46090.88</v>
      </c>
      <c r="L34" s="237">
        <v>21</v>
      </c>
      <c r="M34" s="237">
        <f>G34*(1+L34/100)</f>
        <v>0</v>
      </c>
      <c r="N34" s="233">
        <v>2.03819</v>
      </c>
      <c r="O34" s="236">
        <f>ROUND(E34*N34,5)</f>
        <v>16.30552</v>
      </c>
      <c r="P34" s="233">
        <v>0</v>
      </c>
      <c r="Q34" s="236">
        <f>ROUND(E34*P34,5)</f>
        <v>0</v>
      </c>
      <c r="R34" s="238"/>
      <c r="S34" s="238"/>
      <c r="T34" s="233">
        <v>2.964</v>
      </c>
      <c r="U34" s="236">
        <f>ROUND(E34*T34,2)</f>
        <v>23.71</v>
      </c>
      <c r="V34" s="230"/>
      <c r="W34" s="231"/>
      <c r="X34" s="231"/>
      <c r="Y34" s="231"/>
      <c r="Z34" s="231"/>
      <c r="AA34" s="231"/>
      <c r="AB34" s="231"/>
      <c r="AC34" s="231"/>
      <c r="AD34" s="231"/>
      <c r="AE34" t="s" s="232">
        <v>106</v>
      </c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1"/>
      <c r="AU34" s="231"/>
      <c r="AV34" s="231"/>
      <c r="AW34" s="231"/>
      <c r="AX34" s="231"/>
      <c r="AY34" s="231"/>
      <c r="AZ34" s="231"/>
      <c r="BA34" s="231"/>
      <c r="BB34" s="231"/>
      <c r="BC34" s="231"/>
      <c r="BD34" s="231"/>
      <c r="BE34" s="231"/>
      <c r="BF34" s="231"/>
      <c r="BG34" s="231"/>
      <c r="BH34" s="231"/>
    </row>
    <row r="35" ht="13" customHeight="1">
      <c r="A35" s="238"/>
      <c r="B35" s="238"/>
      <c r="C35" t="s" s="239">
        <v>155</v>
      </c>
      <c r="D35" s="240"/>
      <c r="E35" s="241"/>
      <c r="F35" s="242"/>
      <c r="G35" s="243"/>
      <c r="H35" s="237"/>
      <c r="I35" s="237"/>
      <c r="J35" s="237"/>
      <c r="K35" s="237"/>
      <c r="L35" s="237"/>
      <c r="M35" s="237"/>
      <c r="N35" s="238"/>
      <c r="O35" s="238"/>
      <c r="P35" s="238"/>
      <c r="Q35" s="238"/>
      <c r="R35" s="238"/>
      <c r="S35" s="238"/>
      <c r="T35" s="238"/>
      <c r="U35" s="238"/>
      <c r="V35" s="230"/>
      <c r="W35" s="231"/>
      <c r="X35" s="231"/>
      <c r="Y35" s="231"/>
      <c r="Z35" s="231"/>
      <c r="AA35" s="231"/>
      <c r="AB35" s="231"/>
      <c r="AC35" s="231"/>
      <c r="AD35" s="231"/>
      <c r="AE35" t="s" s="232">
        <v>114</v>
      </c>
      <c r="AF35" s="231"/>
      <c r="AG35" s="231"/>
      <c r="AH35" s="231"/>
      <c r="AI35" s="231"/>
      <c r="AJ35" s="231"/>
      <c r="AK35" s="231"/>
      <c r="AL35" s="231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231"/>
      <c r="AZ35" s="231"/>
      <c r="BA35" t="s" s="244">
        <f>C35</f>
        <v>156</v>
      </c>
      <c r="BB35" s="231"/>
      <c r="BC35" s="231"/>
      <c r="BD35" s="231"/>
      <c r="BE35" s="231"/>
      <c r="BF35" s="231"/>
      <c r="BG35" s="231"/>
      <c r="BH35" s="231"/>
    </row>
    <row r="36" ht="13" customHeight="1">
      <c r="A36" s="233">
        <v>18</v>
      </c>
      <c r="B36" t="s" s="234">
        <v>157</v>
      </c>
      <c r="C36" t="s" s="235">
        <v>158</v>
      </c>
      <c r="D36" t="s" s="234">
        <v>109</v>
      </c>
      <c r="E36" s="236">
        <v>14</v>
      </c>
      <c r="F36" s="237">
        <v>0</v>
      </c>
      <c r="G36" s="237">
        <v>0</v>
      </c>
      <c r="H36" s="237">
        <v>0</v>
      </c>
      <c r="I36" s="237">
        <f>ROUND(E36*H36,2)</f>
        <v>0</v>
      </c>
      <c r="J36" s="237">
        <v>39.27</v>
      </c>
      <c r="K36" s="237">
        <f>ROUND(E36*J36,2)</f>
        <v>549.78</v>
      </c>
      <c r="L36" s="237">
        <v>21</v>
      </c>
      <c r="M36" s="237">
        <f>G36*(1+L36/100)</f>
        <v>0</v>
      </c>
      <c r="N36" s="233">
        <v>0</v>
      </c>
      <c r="O36" s="236">
        <f>ROUND(E36*N36,5)</f>
        <v>0</v>
      </c>
      <c r="P36" s="233">
        <v>0</v>
      </c>
      <c r="Q36" s="236">
        <f>ROUND(E36*P36,5)</f>
        <v>0</v>
      </c>
      <c r="R36" s="238"/>
      <c r="S36" s="238"/>
      <c r="T36" s="233">
        <v>0.067</v>
      </c>
      <c r="U36" s="236">
        <f>ROUND(E36*T36,2)</f>
        <v>0.9400000000000001</v>
      </c>
      <c r="V36" s="230"/>
      <c r="W36" s="231"/>
      <c r="X36" s="231"/>
      <c r="Y36" s="231"/>
      <c r="Z36" s="231"/>
      <c r="AA36" s="231"/>
      <c r="AB36" s="231"/>
      <c r="AC36" s="231"/>
      <c r="AD36" s="231"/>
      <c r="AE36" t="s" s="232">
        <v>106</v>
      </c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1"/>
      <c r="AU36" s="231"/>
      <c r="AV36" s="231"/>
      <c r="AW36" s="231"/>
      <c r="AX36" s="231"/>
      <c r="AY36" s="231"/>
      <c r="AZ36" s="231"/>
      <c r="BA36" s="231"/>
      <c r="BB36" s="231"/>
      <c r="BC36" s="231"/>
      <c r="BD36" s="231"/>
      <c r="BE36" s="231"/>
      <c r="BF36" s="231"/>
      <c r="BG36" s="231"/>
      <c r="BH36" s="231"/>
    </row>
    <row r="37" ht="13" customHeight="1">
      <c r="A37" s="250"/>
      <c r="B37" s="250"/>
      <c r="C37" t="s" s="256">
        <v>159</v>
      </c>
      <c r="D37" s="257"/>
      <c r="E37" s="258"/>
      <c r="F37" s="259"/>
      <c r="G37" s="260"/>
      <c r="H37" s="249"/>
      <c r="I37" s="249"/>
      <c r="J37" s="249"/>
      <c r="K37" s="249"/>
      <c r="L37" s="249"/>
      <c r="M37" s="249"/>
      <c r="N37" s="250"/>
      <c r="O37" s="250"/>
      <c r="P37" s="250"/>
      <c r="Q37" s="250"/>
      <c r="R37" s="250"/>
      <c r="S37" s="250"/>
      <c r="T37" s="250"/>
      <c r="U37" s="250"/>
      <c r="V37" s="230"/>
      <c r="W37" s="231"/>
      <c r="X37" s="231"/>
      <c r="Y37" s="231"/>
      <c r="Z37" s="231"/>
      <c r="AA37" s="231"/>
      <c r="AB37" s="231"/>
      <c r="AC37" s="231"/>
      <c r="AD37" s="231"/>
      <c r="AE37" t="s" s="232">
        <v>114</v>
      </c>
      <c r="AF37" s="231"/>
      <c r="AG37" s="231"/>
      <c r="AH37" s="231"/>
      <c r="AI37" s="231"/>
      <c r="AJ37" s="231"/>
      <c r="AK37" s="231"/>
      <c r="AL37" s="231"/>
      <c r="AM37" s="231"/>
      <c r="AN37" s="231"/>
      <c r="AO37" s="231"/>
      <c r="AP37" s="231"/>
      <c r="AQ37" s="231"/>
      <c r="AR37" s="231"/>
      <c r="AS37" s="231"/>
      <c r="AT37" s="231"/>
      <c r="AU37" s="231"/>
      <c r="AV37" s="231"/>
      <c r="AW37" s="231"/>
      <c r="AX37" s="231"/>
      <c r="AY37" s="231"/>
      <c r="AZ37" s="231"/>
      <c r="BA37" t="s" s="244">
        <f>C37</f>
        <v>160</v>
      </c>
      <c r="BB37" s="231"/>
      <c r="BC37" s="231"/>
      <c r="BD37" s="231"/>
      <c r="BE37" s="231"/>
      <c r="BF37" s="231"/>
      <c r="BG37" s="231"/>
      <c r="BH37" s="231"/>
    </row>
    <row r="38" ht="15" customHeight="1">
      <c r="A38" t="s" s="251">
        <v>101</v>
      </c>
      <c r="B38" t="s" s="251">
        <v>67</v>
      </c>
      <c r="C38" t="s" s="252">
        <v>68</v>
      </c>
      <c r="D38" s="253"/>
      <c r="E38" s="254"/>
      <c r="F38" s="255"/>
      <c r="G38" s="255">
        <f>SUMIF(AE39:AE43,"&lt;&gt;NOR",G39:G43)</f>
        <v>0</v>
      </c>
      <c r="H38" s="255"/>
      <c r="I38" s="255">
        <f>SUM(I39:I43)</f>
        <v>0</v>
      </c>
      <c r="J38" s="255"/>
      <c r="K38" s="255">
        <f>SUM(K39:K43)</f>
        <v>102797.81</v>
      </c>
      <c r="L38" s="255"/>
      <c r="M38" s="255">
        <f>SUM(M39:M43)</f>
        <v>0</v>
      </c>
      <c r="N38" s="253"/>
      <c r="O38" s="254">
        <f>SUM(O39:O43)</f>
        <v>0</v>
      </c>
      <c r="P38" s="253"/>
      <c r="Q38" s="254">
        <f>SUM(Q39:Q43)</f>
        <v>0</v>
      </c>
      <c r="R38" s="253"/>
      <c r="S38" s="253"/>
      <c r="T38" s="253"/>
      <c r="U38" s="254">
        <f>SUM(U39:U43)</f>
        <v>1.81</v>
      </c>
      <c r="V38" s="210"/>
      <c r="W38" s="203"/>
      <c r="X38" s="203"/>
      <c r="Y38" s="203"/>
      <c r="Z38" s="203"/>
      <c r="AA38" s="203"/>
      <c r="AB38" s="203"/>
      <c r="AC38" s="203"/>
      <c r="AD38" s="203"/>
      <c r="AE38" t="s" s="204">
        <v>102</v>
      </c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3"/>
      <c r="BD38" s="203"/>
      <c r="BE38" s="203"/>
      <c r="BF38" s="203"/>
      <c r="BG38" s="203"/>
      <c r="BH38" s="203"/>
    </row>
    <row r="39" ht="13" customHeight="1">
      <c r="A39" s="224">
        <v>19</v>
      </c>
      <c r="B39" t="s" s="225">
        <v>161</v>
      </c>
      <c r="C39" t="s" s="226">
        <v>162</v>
      </c>
      <c r="D39" t="s" s="225">
        <v>112</v>
      </c>
      <c r="E39" s="227">
        <v>180.5</v>
      </c>
      <c r="F39" s="228">
        <v>0</v>
      </c>
      <c r="G39" s="228">
        <v>0</v>
      </c>
      <c r="H39" s="228">
        <v>0</v>
      </c>
      <c r="I39" s="228">
        <f>ROUND(E39*H39,2)</f>
        <v>0</v>
      </c>
      <c r="J39" s="228">
        <v>46.12</v>
      </c>
      <c r="K39" s="228">
        <f>ROUND(E39*J39,2)</f>
        <v>8324.66</v>
      </c>
      <c r="L39" s="228">
        <v>21</v>
      </c>
      <c r="M39" s="228">
        <f>G39*(1+L39/100)</f>
        <v>0</v>
      </c>
      <c r="N39" s="224">
        <v>0</v>
      </c>
      <c r="O39" s="227">
        <f>ROUND(E39*N39,5)</f>
        <v>0</v>
      </c>
      <c r="P39" s="224">
        <v>0</v>
      </c>
      <c r="Q39" s="227">
        <f>ROUND(E39*P39,5)</f>
        <v>0</v>
      </c>
      <c r="R39" s="229"/>
      <c r="S39" s="229"/>
      <c r="T39" s="224">
        <v>0.01</v>
      </c>
      <c r="U39" s="227">
        <f>ROUND(E39*T39,2)</f>
        <v>1.81</v>
      </c>
      <c r="V39" s="230"/>
      <c r="W39" s="231"/>
      <c r="X39" s="231"/>
      <c r="Y39" s="231"/>
      <c r="Z39" s="231"/>
      <c r="AA39" s="231"/>
      <c r="AB39" s="231"/>
      <c r="AC39" s="231"/>
      <c r="AD39" s="231"/>
      <c r="AE39" t="s" s="232">
        <v>106</v>
      </c>
      <c r="AF39" s="231"/>
      <c r="AG39" s="231"/>
      <c r="AH39" s="231"/>
      <c r="AI39" s="231"/>
      <c r="AJ39" s="231"/>
      <c r="AK39" s="231"/>
      <c r="AL39" s="231"/>
      <c r="AM39" s="231"/>
      <c r="AN39" s="231"/>
      <c r="AO39" s="231"/>
      <c r="AP39" s="231"/>
      <c r="AQ39" s="231"/>
      <c r="AR39" s="231"/>
      <c r="AS39" s="231"/>
      <c r="AT39" s="231"/>
      <c r="AU39" s="231"/>
      <c r="AV39" s="231"/>
      <c r="AW39" s="231"/>
      <c r="AX39" s="231"/>
      <c r="AY39" s="231"/>
      <c r="AZ39" s="231"/>
      <c r="BA39" s="231"/>
      <c r="BB39" s="231"/>
      <c r="BC39" s="231"/>
      <c r="BD39" s="231"/>
      <c r="BE39" s="231"/>
      <c r="BF39" s="231"/>
      <c r="BG39" s="231"/>
      <c r="BH39" s="231"/>
    </row>
    <row r="40" ht="13" customHeight="1">
      <c r="A40" s="238"/>
      <c r="B40" s="238"/>
      <c r="C40" t="s" s="239">
        <v>163</v>
      </c>
      <c r="D40" s="240"/>
      <c r="E40" s="241"/>
      <c r="F40" s="242"/>
      <c r="G40" s="243"/>
      <c r="H40" s="237"/>
      <c r="I40" s="237"/>
      <c r="J40" s="237"/>
      <c r="K40" s="237"/>
      <c r="L40" s="237"/>
      <c r="M40" s="237"/>
      <c r="N40" s="238"/>
      <c r="O40" s="238"/>
      <c r="P40" s="238"/>
      <c r="Q40" s="238"/>
      <c r="R40" s="238"/>
      <c r="S40" s="238"/>
      <c r="T40" s="238"/>
      <c r="U40" s="238"/>
      <c r="V40" s="230"/>
      <c r="W40" s="231"/>
      <c r="X40" s="231"/>
      <c r="Y40" s="231"/>
      <c r="Z40" s="231"/>
      <c r="AA40" s="231"/>
      <c r="AB40" s="231"/>
      <c r="AC40" s="231"/>
      <c r="AD40" s="231"/>
      <c r="AE40" t="s" s="232">
        <v>114</v>
      </c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1"/>
      <c r="AU40" s="231"/>
      <c r="AV40" s="231"/>
      <c r="AW40" s="231"/>
      <c r="AX40" s="231"/>
      <c r="AY40" s="231"/>
      <c r="AZ40" s="231"/>
      <c r="BA40" t="s" s="244">
        <f>C40</f>
        <v>164</v>
      </c>
      <c r="BB40" s="231"/>
      <c r="BC40" s="231"/>
      <c r="BD40" s="231"/>
      <c r="BE40" s="231"/>
      <c r="BF40" s="231"/>
      <c r="BG40" s="231"/>
      <c r="BH40" s="231"/>
    </row>
    <row r="41" ht="13" customHeight="1">
      <c r="A41" s="233">
        <v>20</v>
      </c>
      <c r="B41" t="s" s="234">
        <v>165</v>
      </c>
      <c r="C41" t="s" s="235">
        <v>166</v>
      </c>
      <c r="D41" t="s" s="234">
        <v>112</v>
      </c>
      <c r="E41" s="236">
        <v>2707.452</v>
      </c>
      <c r="F41" s="237">
        <v>0</v>
      </c>
      <c r="G41" s="237">
        <v>0</v>
      </c>
      <c r="H41" s="237">
        <v>0</v>
      </c>
      <c r="I41" s="237">
        <f>ROUND(E41*H41,2)</f>
        <v>0</v>
      </c>
      <c r="J41" s="237">
        <v>11.56</v>
      </c>
      <c r="K41" s="237">
        <f>ROUND(E41*J41,2)</f>
        <v>31298.15</v>
      </c>
      <c r="L41" s="237">
        <v>21</v>
      </c>
      <c r="M41" s="237">
        <f>G41*(1+L41/100)</f>
        <v>0</v>
      </c>
      <c r="N41" s="233">
        <v>0</v>
      </c>
      <c r="O41" s="236">
        <f>ROUND(E41*N41,5)</f>
        <v>0</v>
      </c>
      <c r="P41" s="233">
        <v>0</v>
      </c>
      <c r="Q41" s="236">
        <f>ROUND(E41*P41,5)</f>
        <v>0</v>
      </c>
      <c r="R41" s="238"/>
      <c r="S41" s="238"/>
      <c r="T41" s="233">
        <v>0</v>
      </c>
      <c r="U41" s="236">
        <f>ROUND(E41*T41,2)</f>
        <v>0</v>
      </c>
      <c r="V41" s="230"/>
      <c r="W41" s="231"/>
      <c r="X41" s="231"/>
      <c r="Y41" s="231"/>
      <c r="Z41" s="231"/>
      <c r="AA41" s="231"/>
      <c r="AB41" s="231"/>
      <c r="AC41" s="231"/>
      <c r="AD41" s="231"/>
      <c r="AE41" t="s" s="232">
        <v>106</v>
      </c>
      <c r="AF41" s="231"/>
      <c r="AG41" s="231"/>
      <c r="AH41" s="231"/>
      <c r="AI41" s="231"/>
      <c r="AJ41" s="231"/>
      <c r="AK41" s="231"/>
      <c r="AL41" s="231"/>
      <c r="AM41" s="231"/>
      <c r="AN41" s="231"/>
      <c r="AO41" s="231"/>
      <c r="AP41" s="231"/>
      <c r="AQ41" s="231"/>
      <c r="AR41" s="231"/>
      <c r="AS41" s="231"/>
      <c r="AT41" s="231"/>
      <c r="AU41" s="231"/>
      <c r="AV41" s="231"/>
      <c r="AW41" s="231"/>
      <c r="AX41" s="231"/>
      <c r="AY41" s="231"/>
      <c r="AZ41" s="231"/>
      <c r="BA41" s="231"/>
      <c r="BB41" s="231"/>
      <c r="BC41" s="231"/>
      <c r="BD41" s="231"/>
      <c r="BE41" s="231"/>
      <c r="BF41" s="231"/>
      <c r="BG41" s="231"/>
      <c r="BH41" s="231"/>
    </row>
    <row r="42" ht="13" customHeight="1">
      <c r="A42" s="238"/>
      <c r="B42" s="238"/>
      <c r="C42" t="s" s="239">
        <v>167</v>
      </c>
      <c r="D42" s="240"/>
      <c r="E42" s="241"/>
      <c r="F42" s="242"/>
      <c r="G42" s="243"/>
      <c r="H42" s="237"/>
      <c r="I42" s="237"/>
      <c r="J42" s="237"/>
      <c r="K42" s="237"/>
      <c r="L42" s="237"/>
      <c r="M42" s="237"/>
      <c r="N42" s="238"/>
      <c r="O42" s="238"/>
      <c r="P42" s="238"/>
      <c r="Q42" s="238"/>
      <c r="R42" s="238"/>
      <c r="S42" s="238"/>
      <c r="T42" s="238"/>
      <c r="U42" s="238"/>
      <c r="V42" s="230"/>
      <c r="W42" s="231"/>
      <c r="X42" s="231"/>
      <c r="Y42" s="231"/>
      <c r="Z42" s="231"/>
      <c r="AA42" s="231"/>
      <c r="AB42" s="231"/>
      <c r="AC42" s="231"/>
      <c r="AD42" s="231"/>
      <c r="AE42" t="s" s="232">
        <v>114</v>
      </c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231"/>
      <c r="AS42" s="231"/>
      <c r="AT42" s="231"/>
      <c r="AU42" s="231"/>
      <c r="AV42" s="231"/>
      <c r="AW42" s="231"/>
      <c r="AX42" s="231"/>
      <c r="AY42" s="231"/>
      <c r="AZ42" s="231"/>
      <c r="BA42" t="s" s="244">
        <f>C42</f>
        <v>168</v>
      </c>
      <c r="BB42" s="231"/>
      <c r="BC42" s="231"/>
      <c r="BD42" s="231"/>
      <c r="BE42" s="231"/>
      <c r="BF42" s="231"/>
      <c r="BG42" s="231"/>
      <c r="BH42" s="231"/>
    </row>
    <row r="43" ht="13" customHeight="1">
      <c r="A43" s="245">
        <v>21</v>
      </c>
      <c r="B43" t="s" s="246">
        <v>169</v>
      </c>
      <c r="C43" t="s" s="247">
        <v>170</v>
      </c>
      <c r="D43" t="s" s="246">
        <v>112</v>
      </c>
      <c r="E43" s="248">
        <v>180.5</v>
      </c>
      <c r="F43" s="249">
        <v>0</v>
      </c>
      <c r="G43" s="249">
        <v>0</v>
      </c>
      <c r="H43" s="249">
        <v>0</v>
      </c>
      <c r="I43" s="249">
        <f>ROUND(E43*H43,2)</f>
        <v>0</v>
      </c>
      <c r="J43" s="249">
        <v>350</v>
      </c>
      <c r="K43" s="249">
        <f>ROUND(E43*J43,2)</f>
        <v>63175</v>
      </c>
      <c r="L43" s="249">
        <v>21</v>
      </c>
      <c r="M43" s="249">
        <f>G43*(1+L43/100)</f>
        <v>0</v>
      </c>
      <c r="N43" s="245">
        <v>0</v>
      </c>
      <c r="O43" s="248">
        <f>ROUND(E43*N43,5)</f>
        <v>0</v>
      </c>
      <c r="P43" s="245">
        <v>0</v>
      </c>
      <c r="Q43" s="248">
        <f>ROUND(E43*P43,5)</f>
        <v>0</v>
      </c>
      <c r="R43" s="250"/>
      <c r="S43" s="250"/>
      <c r="T43" s="245">
        <v>0</v>
      </c>
      <c r="U43" s="248">
        <f>ROUND(E43*T43,2)</f>
        <v>0</v>
      </c>
      <c r="V43" s="230"/>
      <c r="W43" s="231"/>
      <c r="X43" s="231"/>
      <c r="Y43" s="231"/>
      <c r="Z43" s="231"/>
      <c r="AA43" s="231"/>
      <c r="AB43" s="231"/>
      <c r="AC43" s="231"/>
      <c r="AD43" s="231"/>
      <c r="AE43" t="s" s="232">
        <v>106</v>
      </c>
      <c r="AF43" s="231"/>
      <c r="AG43" s="231"/>
      <c r="AH43" s="231"/>
      <c r="AI43" s="231"/>
      <c r="AJ43" s="231"/>
      <c r="AK43" s="231"/>
      <c r="AL43" s="231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1"/>
      <c r="BF43" s="231"/>
      <c r="BG43" s="231"/>
      <c r="BH43" s="231"/>
    </row>
    <row r="44" ht="15" customHeight="1">
      <c r="A44" t="s" s="251">
        <v>101</v>
      </c>
      <c r="B44" t="s" s="251">
        <v>69</v>
      </c>
      <c r="C44" t="s" s="252">
        <v>70</v>
      </c>
      <c r="D44" s="253"/>
      <c r="E44" s="254"/>
      <c r="F44" s="255"/>
      <c r="G44" s="255">
        <v>0</v>
      </c>
      <c r="H44" s="255"/>
      <c r="I44" s="255">
        <f>SUM(I45:I45)</f>
        <v>0</v>
      </c>
      <c r="J44" s="255"/>
      <c r="K44" s="255">
        <f>SUM(K45:K45)</f>
        <v>33132.58</v>
      </c>
      <c r="L44" s="255"/>
      <c r="M44" s="255">
        <f>SUM(M45:M45)</f>
        <v>0</v>
      </c>
      <c r="N44" s="253"/>
      <c r="O44" s="254">
        <f>SUM(O45:O45)</f>
        <v>0</v>
      </c>
      <c r="P44" s="253"/>
      <c r="Q44" s="254">
        <f>SUM(Q45:Q45)</f>
        <v>0</v>
      </c>
      <c r="R44" s="253"/>
      <c r="S44" s="253"/>
      <c r="T44" s="253"/>
      <c r="U44" s="254">
        <f>SUM(U45:U45)</f>
        <v>8.300000000000001</v>
      </c>
      <c r="V44" s="210"/>
      <c r="W44" s="203"/>
      <c r="X44" s="203"/>
      <c r="Y44" s="203"/>
      <c r="Z44" s="203"/>
      <c r="AA44" s="203"/>
      <c r="AB44" s="203"/>
      <c r="AC44" s="203"/>
      <c r="AD44" s="203"/>
      <c r="AE44" t="s" s="204">
        <v>102</v>
      </c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3"/>
      <c r="AT44" s="203"/>
      <c r="AU44" s="203"/>
      <c r="AV44" s="203"/>
      <c r="AW44" s="203"/>
      <c r="AX44" s="203"/>
      <c r="AY44" s="203"/>
      <c r="AZ44" s="203"/>
      <c r="BA44" s="203"/>
      <c r="BB44" s="203"/>
      <c r="BC44" s="203"/>
      <c r="BD44" s="203"/>
      <c r="BE44" s="203"/>
      <c r="BF44" s="203"/>
      <c r="BG44" s="203"/>
      <c r="BH44" s="203"/>
    </row>
    <row r="45" ht="13" customHeight="1">
      <c r="A45" s="261">
        <v>22</v>
      </c>
      <c r="B45" t="s" s="262">
        <v>171</v>
      </c>
      <c r="C45" t="s" s="263">
        <v>172</v>
      </c>
      <c r="D45" t="s" s="262">
        <v>112</v>
      </c>
      <c r="E45" s="264">
        <v>518.669</v>
      </c>
      <c r="F45" s="265">
        <v>0</v>
      </c>
      <c r="G45" s="265">
        <v>0</v>
      </c>
      <c r="H45" s="265">
        <v>0</v>
      </c>
      <c r="I45" s="265">
        <f>ROUND(E45*H45,2)</f>
        <v>0</v>
      </c>
      <c r="J45" s="265">
        <v>63.88</v>
      </c>
      <c r="K45" s="265">
        <f>ROUND(E45*J45,2)</f>
        <v>33132.58</v>
      </c>
      <c r="L45" s="265">
        <v>21</v>
      </c>
      <c r="M45" s="265">
        <f>G45*(1+L45/100)</f>
        <v>0</v>
      </c>
      <c r="N45" s="261">
        <v>0</v>
      </c>
      <c r="O45" s="264">
        <f>ROUND(E45*N45,5)</f>
        <v>0</v>
      </c>
      <c r="P45" s="261">
        <v>0</v>
      </c>
      <c r="Q45" s="264">
        <f>ROUND(E45*P45,5)</f>
        <v>0</v>
      </c>
      <c r="R45" s="266"/>
      <c r="S45" s="266"/>
      <c r="T45" s="261">
        <v>0.016</v>
      </c>
      <c r="U45" s="264">
        <f>ROUND(E45*T45,2)</f>
        <v>8.300000000000001</v>
      </c>
      <c r="V45" s="230"/>
      <c r="W45" s="231"/>
      <c r="X45" s="231"/>
      <c r="Y45" s="231"/>
      <c r="Z45" s="231"/>
      <c r="AA45" s="231"/>
      <c r="AB45" s="231"/>
      <c r="AC45" s="231"/>
      <c r="AD45" s="231"/>
      <c r="AE45" t="s" s="232">
        <v>106</v>
      </c>
      <c r="AF45" s="231"/>
      <c r="AG45" s="231"/>
      <c r="AH45" s="231"/>
      <c r="AI45" s="231"/>
      <c r="AJ45" s="231"/>
      <c r="AK45" s="231"/>
      <c r="AL45" s="231"/>
      <c r="AM45" s="231"/>
      <c r="AN45" s="231"/>
      <c r="AO45" s="231"/>
      <c r="AP45" s="231"/>
      <c r="AQ45" s="231"/>
      <c r="AR45" s="231"/>
      <c r="AS45" s="231"/>
      <c r="AT45" s="231"/>
      <c r="AU45" s="231"/>
      <c r="AV45" s="231"/>
      <c r="AW45" s="231"/>
      <c r="AX45" s="231"/>
      <c r="AY45" s="231"/>
      <c r="AZ45" s="231"/>
      <c r="BA45" s="231"/>
      <c r="BB45" s="231"/>
      <c r="BC45" s="231"/>
      <c r="BD45" s="231"/>
      <c r="BE45" s="231"/>
      <c r="BF45" s="231"/>
      <c r="BG45" s="231"/>
      <c r="BH45" s="231"/>
    </row>
    <row r="46" ht="15" customHeight="1">
      <c r="A46" t="s" s="251">
        <v>101</v>
      </c>
      <c r="B46" t="s" s="251">
        <v>28</v>
      </c>
      <c r="C46" t="s" s="252">
        <v>29</v>
      </c>
      <c r="D46" s="253"/>
      <c r="E46" s="254"/>
      <c r="F46" s="255"/>
      <c r="G46" s="255">
        <f>SUMIF(AE47:AE50,"&lt;&gt;NOR",G47:G50)</f>
        <v>0</v>
      </c>
      <c r="H46" s="255"/>
      <c r="I46" s="255">
        <f>SUM(I47:I50)</f>
        <v>0</v>
      </c>
      <c r="J46" s="255"/>
      <c r="K46" s="255">
        <f>SUM(K47:K50)</f>
        <v>190904</v>
      </c>
      <c r="L46" s="255"/>
      <c r="M46" s="255">
        <f>SUM(M47:M50)</f>
        <v>0</v>
      </c>
      <c r="N46" s="253"/>
      <c r="O46" s="254">
        <f>SUM(O47:O50)</f>
        <v>0</v>
      </c>
      <c r="P46" s="253"/>
      <c r="Q46" s="254">
        <f>SUM(Q47:Q50)</f>
        <v>0</v>
      </c>
      <c r="R46" s="253"/>
      <c r="S46" s="253"/>
      <c r="T46" s="253"/>
      <c r="U46" s="254">
        <f>SUM(U47:U50)</f>
        <v>0</v>
      </c>
      <c r="V46" s="210"/>
      <c r="W46" s="203"/>
      <c r="X46" s="203"/>
      <c r="Y46" s="203"/>
      <c r="Z46" s="203"/>
      <c r="AA46" s="203"/>
      <c r="AB46" s="203"/>
      <c r="AC46" s="203"/>
      <c r="AD46" s="203"/>
      <c r="AE46" t="s" s="204">
        <v>102</v>
      </c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  <c r="BA46" s="203"/>
      <c r="BB46" s="203"/>
      <c r="BC46" s="203"/>
      <c r="BD46" s="203"/>
      <c r="BE46" s="203"/>
      <c r="BF46" s="203"/>
      <c r="BG46" s="203"/>
      <c r="BH46" s="203"/>
    </row>
    <row r="47" ht="13" customHeight="1">
      <c r="A47" s="224">
        <v>23</v>
      </c>
      <c r="B47" t="s" s="225">
        <v>59</v>
      </c>
      <c r="C47" t="s" s="226">
        <v>173</v>
      </c>
      <c r="D47" t="s" s="225">
        <v>174</v>
      </c>
      <c r="E47" s="227">
        <v>1</v>
      </c>
      <c r="F47" s="228">
        <v>0</v>
      </c>
      <c r="G47" s="228">
        <v>0</v>
      </c>
      <c r="H47" s="228">
        <v>0</v>
      </c>
      <c r="I47" s="228">
        <f>ROUND(E47*H47,2)</f>
        <v>0</v>
      </c>
      <c r="J47" s="228">
        <v>70540</v>
      </c>
      <c r="K47" s="228">
        <f>ROUND(E47*J47,2)</f>
        <v>70540</v>
      </c>
      <c r="L47" s="228">
        <v>21</v>
      </c>
      <c r="M47" s="228">
        <f>G47*(1+L47/100)</f>
        <v>0</v>
      </c>
      <c r="N47" s="224">
        <v>0</v>
      </c>
      <c r="O47" s="227">
        <f>ROUND(E47*N47,5)</f>
        <v>0</v>
      </c>
      <c r="P47" s="224">
        <v>0</v>
      </c>
      <c r="Q47" s="227">
        <f>ROUND(E47*P47,5)</f>
        <v>0</v>
      </c>
      <c r="R47" s="229"/>
      <c r="S47" s="229"/>
      <c r="T47" s="224">
        <v>0</v>
      </c>
      <c r="U47" s="227">
        <f>ROUND(E47*T47,2)</f>
        <v>0</v>
      </c>
      <c r="V47" s="230"/>
      <c r="W47" s="231"/>
      <c r="X47" s="231"/>
      <c r="Y47" s="231"/>
      <c r="Z47" s="231"/>
      <c r="AA47" s="231"/>
      <c r="AB47" s="231"/>
      <c r="AC47" s="231"/>
      <c r="AD47" s="231"/>
      <c r="AE47" t="s" s="232">
        <v>106</v>
      </c>
      <c r="AF47" s="231"/>
      <c r="AG47" s="231"/>
      <c r="AH47" s="231"/>
      <c r="AI47" s="231"/>
      <c r="AJ47" s="231"/>
      <c r="AK47" s="231"/>
      <c r="AL47" s="231"/>
      <c r="AM47" s="231"/>
      <c r="AN47" s="231"/>
      <c r="AO47" s="231"/>
      <c r="AP47" s="231"/>
      <c r="AQ47" s="231"/>
      <c r="AR47" s="231"/>
      <c r="AS47" s="231"/>
      <c r="AT47" s="231"/>
      <c r="AU47" s="231"/>
      <c r="AV47" s="231"/>
      <c r="AW47" s="231"/>
      <c r="AX47" s="231"/>
      <c r="AY47" s="231"/>
      <c r="AZ47" s="231"/>
      <c r="BA47" s="231"/>
      <c r="BB47" s="231"/>
      <c r="BC47" s="231"/>
      <c r="BD47" s="231"/>
      <c r="BE47" s="231"/>
      <c r="BF47" s="231"/>
      <c r="BG47" s="231"/>
      <c r="BH47" s="231"/>
    </row>
    <row r="48" ht="13" customHeight="1">
      <c r="A48" s="233">
        <v>24</v>
      </c>
      <c r="B48" t="s" s="234">
        <v>175</v>
      </c>
      <c r="C48" t="s" s="235">
        <v>176</v>
      </c>
      <c r="D48" t="s" s="234">
        <v>174</v>
      </c>
      <c r="E48" s="236">
        <v>1</v>
      </c>
      <c r="F48" s="237">
        <v>0</v>
      </c>
      <c r="G48" s="237">
        <v>0</v>
      </c>
      <c r="H48" s="237">
        <v>0</v>
      </c>
      <c r="I48" s="237">
        <f>ROUND(E48*H48,2)</f>
        <v>0</v>
      </c>
      <c r="J48" s="237">
        <v>17364</v>
      </c>
      <c r="K48" s="237">
        <f>ROUND(E48*J48,2)</f>
        <v>17364</v>
      </c>
      <c r="L48" s="237">
        <v>21</v>
      </c>
      <c r="M48" s="237">
        <f>G48*(1+L48/100)</f>
        <v>0</v>
      </c>
      <c r="N48" s="233">
        <v>0</v>
      </c>
      <c r="O48" s="236">
        <f>ROUND(E48*N48,5)</f>
        <v>0</v>
      </c>
      <c r="P48" s="233">
        <v>0</v>
      </c>
      <c r="Q48" s="236">
        <f>ROUND(E48*P48,5)</f>
        <v>0</v>
      </c>
      <c r="R48" s="238"/>
      <c r="S48" s="238"/>
      <c r="T48" s="233">
        <v>0</v>
      </c>
      <c r="U48" s="236">
        <f>ROUND(E48*T48,2)</f>
        <v>0</v>
      </c>
      <c r="V48" s="230"/>
      <c r="W48" s="231"/>
      <c r="X48" s="231"/>
      <c r="Y48" s="231"/>
      <c r="Z48" s="231"/>
      <c r="AA48" s="231"/>
      <c r="AB48" s="231"/>
      <c r="AC48" s="231"/>
      <c r="AD48" s="231"/>
      <c r="AE48" t="s" s="232">
        <v>106</v>
      </c>
      <c r="AF48" s="231"/>
      <c r="AG48" s="231"/>
      <c r="AH48" s="231"/>
      <c r="AI48" s="231"/>
      <c r="AJ48" s="231"/>
      <c r="AK48" s="231"/>
      <c r="AL48" s="231"/>
      <c r="AM48" s="231"/>
      <c r="AN48" s="231"/>
      <c r="AO48" s="231"/>
      <c r="AP48" s="231"/>
      <c r="AQ48" s="231"/>
      <c r="AR48" s="231"/>
      <c r="AS48" s="231"/>
      <c r="AT48" s="231"/>
      <c r="AU48" s="231"/>
      <c r="AV48" s="231"/>
      <c r="AW48" s="231"/>
      <c r="AX48" s="231"/>
      <c r="AY48" s="231"/>
      <c r="AZ48" s="231"/>
      <c r="BA48" s="231"/>
      <c r="BB48" s="231"/>
      <c r="BC48" s="231"/>
      <c r="BD48" s="231"/>
      <c r="BE48" s="231"/>
      <c r="BF48" s="231"/>
      <c r="BG48" s="231"/>
      <c r="BH48" s="231"/>
    </row>
    <row r="49" ht="13" customHeight="1">
      <c r="A49" s="233">
        <v>25</v>
      </c>
      <c r="B49" t="s" s="234">
        <v>61</v>
      </c>
      <c r="C49" t="s" s="235">
        <v>177</v>
      </c>
      <c r="D49" t="s" s="234">
        <v>174</v>
      </c>
      <c r="E49" s="236">
        <v>1</v>
      </c>
      <c r="F49" s="237">
        <v>0</v>
      </c>
      <c r="G49" s="237">
        <v>0</v>
      </c>
      <c r="H49" s="237">
        <v>0</v>
      </c>
      <c r="I49" s="237">
        <f>ROUND(E49*H49,2)</f>
        <v>0</v>
      </c>
      <c r="J49" s="237">
        <v>28000</v>
      </c>
      <c r="K49" s="237">
        <f>ROUND(E49*J49,2)</f>
        <v>28000</v>
      </c>
      <c r="L49" s="237">
        <v>21</v>
      </c>
      <c r="M49" s="237">
        <f>G49*(1+L49/100)</f>
        <v>0</v>
      </c>
      <c r="N49" s="233">
        <v>0</v>
      </c>
      <c r="O49" s="236">
        <f>ROUND(E49*N49,5)</f>
        <v>0</v>
      </c>
      <c r="P49" s="233">
        <v>0</v>
      </c>
      <c r="Q49" s="236">
        <f>ROUND(E49*P49,5)</f>
        <v>0</v>
      </c>
      <c r="R49" s="238"/>
      <c r="S49" s="238"/>
      <c r="T49" s="233">
        <v>0</v>
      </c>
      <c r="U49" s="236">
        <f>ROUND(E49*T49,2)</f>
        <v>0</v>
      </c>
      <c r="V49" s="230"/>
      <c r="W49" s="231"/>
      <c r="X49" s="231"/>
      <c r="Y49" s="231"/>
      <c r="Z49" s="231"/>
      <c r="AA49" s="231"/>
      <c r="AB49" s="231"/>
      <c r="AC49" s="231"/>
      <c r="AD49" s="231"/>
      <c r="AE49" t="s" s="232">
        <v>106</v>
      </c>
      <c r="AF49" s="231"/>
      <c r="AG49" s="231"/>
      <c r="AH49" s="231"/>
      <c r="AI49" s="231"/>
      <c r="AJ49" s="231"/>
      <c r="AK49" s="231"/>
      <c r="AL49" s="231"/>
      <c r="AM49" s="231"/>
      <c r="AN49" s="231"/>
      <c r="AO49" s="231"/>
      <c r="AP49" s="231"/>
      <c r="AQ49" s="231"/>
      <c r="AR49" s="231"/>
      <c r="AS49" s="231"/>
      <c r="AT49" s="231"/>
      <c r="AU49" s="231"/>
      <c r="AV49" s="231"/>
      <c r="AW49" s="231"/>
      <c r="AX49" s="231"/>
      <c r="AY49" s="231"/>
      <c r="AZ49" s="231"/>
      <c r="BA49" s="231"/>
      <c r="BB49" s="231"/>
      <c r="BC49" s="231"/>
      <c r="BD49" s="231"/>
      <c r="BE49" s="231"/>
      <c r="BF49" s="231"/>
      <c r="BG49" s="231"/>
      <c r="BH49" s="231"/>
    </row>
    <row r="50" ht="13" customHeight="1">
      <c r="A50" s="267">
        <v>26</v>
      </c>
      <c r="B50" t="s" s="268">
        <v>178</v>
      </c>
      <c r="C50" t="s" s="269">
        <v>179</v>
      </c>
      <c r="D50" t="s" s="268">
        <v>174</v>
      </c>
      <c r="E50" s="270">
        <v>1</v>
      </c>
      <c r="F50" s="271">
        <v>0</v>
      </c>
      <c r="G50" s="271">
        <v>0</v>
      </c>
      <c r="H50" s="271">
        <v>0</v>
      </c>
      <c r="I50" s="271">
        <f>ROUND(E50*H50,2)</f>
        <v>0</v>
      </c>
      <c r="J50" s="271">
        <v>75000</v>
      </c>
      <c r="K50" s="271">
        <f>ROUND(E50*J50,2)</f>
        <v>75000</v>
      </c>
      <c r="L50" s="271">
        <v>21</v>
      </c>
      <c r="M50" s="271">
        <f>G50*(1+L50/100)</f>
        <v>0</v>
      </c>
      <c r="N50" s="267">
        <v>0</v>
      </c>
      <c r="O50" s="270">
        <f>ROUND(E50*N50,5)</f>
        <v>0</v>
      </c>
      <c r="P50" s="267">
        <v>0</v>
      </c>
      <c r="Q50" s="270">
        <f>ROUND(E50*P50,5)</f>
        <v>0</v>
      </c>
      <c r="R50" s="272"/>
      <c r="S50" s="272"/>
      <c r="T50" s="267">
        <v>0</v>
      </c>
      <c r="U50" s="270">
        <f>ROUND(E50*T50,2)</f>
        <v>0</v>
      </c>
      <c r="V50" s="230"/>
      <c r="W50" s="231"/>
      <c r="X50" s="231"/>
      <c r="Y50" s="231"/>
      <c r="Z50" s="231"/>
      <c r="AA50" s="231"/>
      <c r="AB50" s="231"/>
      <c r="AC50" s="231"/>
      <c r="AD50" s="231"/>
      <c r="AE50" t="s" s="232">
        <v>106</v>
      </c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S50" s="231"/>
      <c r="AT50" s="231"/>
      <c r="AU50" s="231"/>
      <c r="AV50" s="231"/>
      <c r="AW50" s="231"/>
      <c r="AX50" s="231"/>
      <c r="AY50" s="231"/>
      <c r="AZ50" s="231"/>
      <c r="BA50" s="231"/>
      <c r="BB50" s="231"/>
      <c r="BC50" s="231"/>
      <c r="BD50" s="231"/>
      <c r="BE50" s="231"/>
      <c r="BF50" s="231"/>
      <c r="BG50" s="231"/>
      <c r="BH50" s="231"/>
    </row>
    <row r="51" ht="15" customHeight="1">
      <c r="A51" s="273"/>
      <c r="B51" s="274"/>
      <c r="C51" s="275"/>
      <c r="D51" s="273"/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203"/>
      <c r="W51" s="203"/>
      <c r="X51" s="203"/>
      <c r="Y51" s="203"/>
      <c r="Z51" s="203"/>
      <c r="AA51" s="203"/>
      <c r="AB51" s="203"/>
      <c r="AC51" s="276">
        <v>15</v>
      </c>
      <c r="AD51" s="276">
        <v>21</v>
      </c>
      <c r="AE51" s="203"/>
      <c r="AF51" s="203"/>
      <c r="AG51" s="203"/>
      <c r="AH51" s="203"/>
      <c r="AI51" s="203"/>
      <c r="AJ51" s="203"/>
      <c r="AK51" s="203"/>
      <c r="AL51" s="203"/>
      <c r="AM51" s="203"/>
      <c r="AN51" s="203"/>
      <c r="AO51" s="203"/>
      <c r="AP51" s="203"/>
      <c r="AQ51" s="203"/>
      <c r="AR51" s="203"/>
      <c r="AS51" s="203"/>
      <c r="AT51" s="203"/>
      <c r="AU51" s="203"/>
      <c r="AV51" s="203"/>
      <c r="AW51" s="203"/>
      <c r="AX51" s="203"/>
      <c r="AY51" s="203"/>
      <c r="AZ51" s="203"/>
      <c r="BA51" s="203"/>
      <c r="BB51" s="203"/>
      <c r="BC51" s="203"/>
      <c r="BD51" s="203"/>
      <c r="BE51" s="203"/>
      <c r="BF51" s="203"/>
      <c r="BG51" s="203"/>
      <c r="BH51" s="203"/>
    </row>
    <row r="52" ht="15" customHeight="1">
      <c r="A52" s="203"/>
      <c r="B52" s="203"/>
      <c r="C52" s="277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3"/>
      <c r="AA52" s="203"/>
      <c r="AB52" s="203"/>
      <c r="AC52" s="203"/>
      <c r="AD52" s="203"/>
      <c r="AE52" t="s" s="204">
        <v>180</v>
      </c>
      <c r="AF52" s="203"/>
      <c r="AG52" s="203"/>
      <c r="AH52" s="203"/>
      <c r="AI52" s="203"/>
      <c r="AJ52" s="203"/>
      <c r="AK52" s="203"/>
      <c r="AL52" s="203"/>
      <c r="AM52" s="203"/>
      <c r="AN52" s="203"/>
      <c r="AO52" s="203"/>
      <c r="AP52" s="203"/>
      <c r="AQ52" s="203"/>
      <c r="AR52" s="203"/>
      <c r="AS52" s="203"/>
      <c r="AT52" s="203"/>
      <c r="AU52" s="203"/>
      <c r="AV52" s="203"/>
      <c r="AW52" s="203"/>
      <c r="AX52" s="203"/>
      <c r="AY52" s="203"/>
      <c r="AZ52" s="203"/>
      <c r="BA52" s="203"/>
      <c r="BB52" s="203"/>
      <c r="BC52" s="203"/>
      <c r="BD52" s="203"/>
      <c r="BE52" s="203"/>
      <c r="BF52" s="203"/>
      <c r="BG52" s="203"/>
      <c r="BH52" s="203"/>
    </row>
  </sheetData>
  <mergeCells count="13">
    <mergeCell ref="C42:G42"/>
    <mergeCell ref="C20:G20"/>
    <mergeCell ref="C31:G31"/>
    <mergeCell ref="C33:G33"/>
    <mergeCell ref="C35:G35"/>
    <mergeCell ref="C37:G37"/>
    <mergeCell ref="C40:G40"/>
    <mergeCell ref="A1:G1"/>
    <mergeCell ref="C2:G2"/>
    <mergeCell ref="C3:G3"/>
    <mergeCell ref="C4:G4"/>
    <mergeCell ref="C12:G12"/>
    <mergeCell ref="C18:G18"/>
  </mergeCells>
  <pageMargins left="0.590551" right="0.393701" top="0.787402" bottom="0.787402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